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113\Users\petr.sulc\Dokumenty\Kros\2025\"/>
    </mc:Choice>
  </mc:AlternateContent>
  <xr:revisionPtr revIDLastSave="0" documentId="13_ncr:1_{7E132073-AA40-49D3-90DC-F248CF7AD182}" xr6:coauthVersionLast="47" xr6:coauthVersionMax="47" xr10:uidLastSave="{00000000-0000-0000-0000-000000000000}"/>
  <bookViews>
    <workbookView showHorizontalScroll="0" xWindow="1650" yWindow="1485" windowWidth="21675" windowHeight="15330" xr2:uid="{2BF90FC3-F32F-4844-8D98-19FD8A30D56D}"/>
  </bookViews>
  <sheets>
    <sheet name="Obsah" sheetId="1" r:id="rId1"/>
    <sheet name="Ml. I." sheetId="2" r:id="rId2"/>
    <sheet name="Ml. II." sheetId="3" r:id="rId3"/>
    <sheet name="Př. Z" sheetId="4" r:id="rId4"/>
    <sheet name="Př. M" sheetId="5" r:id="rId5"/>
    <sheet name="Mini Z" sheetId="6" r:id="rId6"/>
    <sheet name="Mini M" sheetId="7" r:id="rId7"/>
    <sheet name="Nej.Z" sheetId="8" r:id="rId8"/>
    <sheet name="Nej.M" sheetId="9" r:id="rId9"/>
    <sheet name="Ml.Z" sheetId="10" r:id="rId10"/>
    <sheet name="Ml.M" sheetId="11" r:id="rId11"/>
    <sheet name="St.Z" sheetId="12" r:id="rId12"/>
    <sheet name="St.M" sheetId="13" r:id="rId13"/>
    <sheet name="Dor.Z" sheetId="14" r:id="rId14"/>
    <sheet name="Dor.M" sheetId="15" r:id="rId15"/>
    <sheet name="Z" sheetId="16" r:id="rId16"/>
    <sheet name="Z40" sheetId="23" r:id="rId17"/>
    <sheet name="M" sheetId="17" r:id="rId18"/>
    <sheet name="V40" sheetId="18" r:id="rId19"/>
    <sheet name="V50" sheetId="19" r:id="rId20"/>
    <sheet name="V60" sheetId="20" r:id="rId21"/>
    <sheet name="V70" sheetId="21" r:id="rId22"/>
    <sheet name="Hl.z." sheetId="22" r:id="rId23"/>
    <sheet name="Hl.z. Z" sheetId="24" r:id="rId24"/>
  </sheets>
  <definedNames>
    <definedName name="Dialog">#REF!</definedName>
    <definedName name="Oddil">#REF!</definedName>
  </definedNames>
  <calcPr calcId="191029" iterate="1" iterateCount="1"/>
</workbook>
</file>

<file path=xl/calcChain.xml><?xml version="1.0" encoding="utf-8"?>
<calcChain xmlns="http://schemas.openxmlformats.org/spreadsheetml/2006/main">
  <c r="E5" i="1" l="1"/>
  <c r="D3" i="24"/>
  <c r="D2" i="23"/>
  <c r="D3" i="23"/>
  <c r="G22" i="1"/>
  <c r="I22" i="1"/>
  <c r="G24" i="1"/>
  <c r="G23" i="1"/>
  <c r="G2" i="23"/>
  <c r="E3" i="22"/>
  <c r="D3" i="22"/>
  <c r="E3" i="21"/>
  <c r="D3" i="21"/>
  <c r="G28" i="1"/>
  <c r="G2" i="21"/>
  <c r="D2" i="21"/>
  <c r="E3" i="20"/>
  <c r="D3" i="20"/>
  <c r="G27" i="1"/>
  <c r="I27" i="1"/>
  <c r="G2" i="20"/>
  <c r="D2" i="20"/>
  <c r="E3" i="19"/>
  <c r="D3" i="19"/>
  <c r="G26" i="1"/>
  <c r="I26" i="1"/>
  <c r="G2" i="19"/>
  <c r="D2" i="19"/>
  <c r="E3" i="18"/>
  <c r="D3" i="18"/>
  <c r="G25" i="1"/>
  <c r="I25" i="1"/>
  <c r="G2" i="18"/>
  <c r="D2" i="18"/>
  <c r="E3" i="17"/>
  <c r="D3" i="17"/>
  <c r="I24" i="1"/>
  <c r="G2" i="17"/>
  <c r="D2" i="17"/>
  <c r="E3" i="16"/>
  <c r="D3" i="16"/>
  <c r="G2" i="16"/>
  <c r="D2" i="16"/>
  <c r="E3" i="15"/>
  <c r="D3" i="15"/>
  <c r="G21" i="1"/>
  <c r="I21" i="1"/>
  <c r="G2" i="15"/>
  <c r="D2" i="15"/>
  <c r="E3" i="14"/>
  <c r="D3" i="14"/>
  <c r="G20" i="1"/>
  <c r="I20" i="1"/>
  <c r="G2" i="14"/>
  <c r="D2" i="14"/>
  <c r="E3" i="13"/>
  <c r="D3" i="13"/>
  <c r="G18" i="1"/>
  <c r="I18" i="1"/>
  <c r="G2" i="13"/>
  <c r="D2" i="13"/>
  <c r="E3" i="12"/>
  <c r="D3" i="12"/>
  <c r="G2" i="12"/>
  <c r="D2" i="12"/>
  <c r="E3" i="11"/>
  <c r="D3" i="11"/>
  <c r="G16" i="1"/>
  <c r="I16" i="1"/>
  <c r="G2" i="11"/>
  <c r="D2" i="11"/>
  <c r="E3" i="10"/>
  <c r="D3" i="10"/>
  <c r="G2" i="10"/>
  <c r="D2" i="10"/>
  <c r="E3" i="9"/>
  <c r="D3" i="9"/>
  <c r="G14" i="1"/>
  <c r="I14" i="1"/>
  <c r="G2" i="9"/>
  <c r="D2" i="9"/>
  <c r="E3" i="8"/>
  <c r="D3" i="8"/>
  <c r="G2" i="8"/>
  <c r="D2" i="8"/>
  <c r="E3" i="7"/>
  <c r="D3" i="7"/>
  <c r="G12" i="1"/>
  <c r="I12" i="1"/>
  <c r="G2" i="7"/>
  <c r="D2" i="7"/>
  <c r="E3" i="6"/>
  <c r="D3" i="6"/>
  <c r="G2" i="6"/>
  <c r="D2" i="6"/>
  <c r="E3" i="5"/>
  <c r="D3" i="5"/>
  <c r="G11" i="1"/>
  <c r="I11" i="1"/>
  <c r="G2" i="5"/>
  <c r="D2" i="5"/>
  <c r="E3" i="4"/>
  <c r="D3" i="4"/>
  <c r="G10" i="1"/>
  <c r="I10" i="1"/>
  <c r="G2" i="4"/>
  <c r="D2" i="4"/>
  <c r="E3" i="3"/>
  <c r="D3" i="3"/>
  <c r="G9" i="1"/>
  <c r="I9" i="1"/>
  <c r="G2" i="3"/>
  <c r="D2" i="3"/>
  <c r="E3" i="2"/>
  <c r="D3" i="2"/>
  <c r="G8" i="1"/>
  <c r="G2" i="2"/>
  <c r="D2" i="2"/>
  <c r="I19" i="1"/>
  <c r="G19" i="1"/>
  <c r="I17" i="1"/>
  <c r="G17" i="1"/>
  <c r="I15" i="1"/>
  <c r="G15" i="1"/>
  <c r="I13" i="1"/>
  <c r="G13" i="1"/>
  <c r="E3" i="24"/>
  <c r="E3" i="23"/>
</calcChain>
</file>

<file path=xl/sharedStrings.xml><?xml version="1.0" encoding="utf-8"?>
<sst xmlns="http://schemas.openxmlformats.org/spreadsheetml/2006/main" count="1423" uniqueCount="510">
  <si>
    <t xml:space="preserve">      Staropacký kros</t>
  </si>
  <si>
    <t>mlíčňáci I.</t>
  </si>
  <si>
    <t>a mladší</t>
  </si>
  <si>
    <t>…………..</t>
  </si>
  <si>
    <t>40 m</t>
  </si>
  <si>
    <t>mlíčňáci II.</t>
  </si>
  <si>
    <t>-</t>
  </si>
  <si>
    <t>60 m</t>
  </si>
  <si>
    <t>předškolní dívky</t>
  </si>
  <si>
    <t>150 m</t>
  </si>
  <si>
    <t>předškolní chlapci</t>
  </si>
  <si>
    <t>mini žákyně</t>
  </si>
  <si>
    <t>300 m</t>
  </si>
  <si>
    <t>mini žáci</t>
  </si>
  <si>
    <t>nejmladší žákyně</t>
  </si>
  <si>
    <t>600 m</t>
  </si>
  <si>
    <t>nejmladší žáci</t>
  </si>
  <si>
    <t>mladší žákyně</t>
  </si>
  <si>
    <t>1000 m</t>
  </si>
  <si>
    <t>mladší žáci</t>
  </si>
  <si>
    <t>starší žákyně</t>
  </si>
  <si>
    <t>starší žáci</t>
  </si>
  <si>
    <t>1500 m</t>
  </si>
  <si>
    <t>dorostenky</t>
  </si>
  <si>
    <t>dorostenci</t>
  </si>
  <si>
    <t>4400 m</t>
  </si>
  <si>
    <t>ženy</t>
  </si>
  <si>
    <t>a starší</t>
  </si>
  <si>
    <t>2000 m</t>
  </si>
  <si>
    <t>muži</t>
  </si>
  <si>
    <t>veterání 40</t>
  </si>
  <si>
    <t>veterání 50</t>
  </si>
  <si>
    <t>veterání 60</t>
  </si>
  <si>
    <t>veterání 70</t>
  </si>
  <si>
    <t>Hlavní závod</t>
  </si>
  <si>
    <t>Kategorie:</t>
  </si>
  <si>
    <t>Délka trati:</t>
  </si>
  <si>
    <t>Startovní číslo</t>
  </si>
  <si>
    <t>Příjmení</t>
  </si>
  <si>
    <t>Jméno</t>
  </si>
  <si>
    <t>Nar.</t>
  </si>
  <si>
    <t>Oddíl</t>
  </si>
  <si>
    <t>Čas</t>
  </si>
  <si>
    <t>Umístění</t>
  </si>
  <si>
    <t>Pavel</t>
  </si>
  <si>
    <t>Karolína</t>
  </si>
  <si>
    <t>Veronika</t>
  </si>
  <si>
    <t>ZŠ Stará Paka</t>
  </si>
  <si>
    <t>Ježek</t>
  </si>
  <si>
    <t>Jindřich</t>
  </si>
  <si>
    <t>SK Stará Paka</t>
  </si>
  <si>
    <t>Nela</t>
  </si>
  <si>
    <t>Nová Paka</t>
  </si>
  <si>
    <t>Václav</t>
  </si>
  <si>
    <t>Kučera</t>
  </si>
  <si>
    <t>Šepsová</t>
  </si>
  <si>
    <t>Tereza</t>
  </si>
  <si>
    <t>LO Stará Paka</t>
  </si>
  <si>
    <t>Kateřina</t>
  </si>
  <si>
    <t>MŠ Stará Paka</t>
  </si>
  <si>
    <t>Aneta</t>
  </si>
  <si>
    <t>Klára</t>
  </si>
  <si>
    <t>Jenčková</t>
  </si>
  <si>
    <t>Ema</t>
  </si>
  <si>
    <t>Pospíšil</t>
  </si>
  <si>
    <t>František</t>
  </si>
  <si>
    <t>Nikola</t>
  </si>
  <si>
    <t>2011</t>
  </si>
  <si>
    <t>Sokol Nová Paka</t>
  </si>
  <si>
    <t>Zuzana</t>
  </si>
  <si>
    <t>Eliška</t>
  </si>
  <si>
    <t>Anna</t>
  </si>
  <si>
    <t>2012</t>
  </si>
  <si>
    <t>Petr</t>
  </si>
  <si>
    <t>Kryštof</t>
  </si>
  <si>
    <t>Vejvoda</t>
  </si>
  <si>
    <t>Martin</t>
  </si>
  <si>
    <t>Adam</t>
  </si>
  <si>
    <t>2009</t>
  </si>
  <si>
    <t>Barbora</t>
  </si>
  <si>
    <t>2010</t>
  </si>
  <si>
    <t>Kristýna</t>
  </si>
  <si>
    <t>Tomáš</t>
  </si>
  <si>
    <t>Tobiáš</t>
  </si>
  <si>
    <t>Jakub</t>
  </si>
  <si>
    <t>Kopal</t>
  </si>
  <si>
    <t>Michal</t>
  </si>
  <si>
    <t>Ondřej</t>
  </si>
  <si>
    <t>Jan</t>
  </si>
  <si>
    <t>Sokol Studenec</t>
  </si>
  <si>
    <t>Matěj</t>
  </si>
  <si>
    <t>Prokšová</t>
  </si>
  <si>
    <t>Šárka</t>
  </si>
  <si>
    <t>Kubů</t>
  </si>
  <si>
    <t>Mikuláš</t>
  </si>
  <si>
    <t>1975</t>
  </si>
  <si>
    <t>Michaela</t>
  </si>
  <si>
    <t>1971</t>
  </si>
  <si>
    <t>Jana</t>
  </si>
  <si>
    <t>1974</t>
  </si>
  <si>
    <t>SC Jičín</t>
  </si>
  <si>
    <t>1980</t>
  </si>
  <si>
    <t>Agáta</t>
  </si>
  <si>
    <t>1981</t>
  </si>
  <si>
    <t>Jiří</t>
  </si>
  <si>
    <t>1978</t>
  </si>
  <si>
    <t>Vít</t>
  </si>
  <si>
    <t>1982</t>
  </si>
  <si>
    <t>TJ Sokol Jičín</t>
  </si>
  <si>
    <t>Jičín</t>
  </si>
  <si>
    <t>Hrouda</t>
  </si>
  <si>
    <t>Karel</t>
  </si>
  <si>
    <t>Hák</t>
  </si>
  <si>
    <t>Milan</t>
  </si>
  <si>
    <t>Test Stružinec</t>
  </si>
  <si>
    <t>Brunclík</t>
  </si>
  <si>
    <t>Ivo</t>
  </si>
  <si>
    <t>Hlavní závod celkově bez rozdílu kategorií</t>
  </si>
  <si>
    <t>ženy 40</t>
  </si>
  <si>
    <t>Hlavní závod ženy</t>
  </si>
  <si>
    <t>Porubská</t>
  </si>
  <si>
    <t>TJ Sokol Nová Paka</t>
  </si>
  <si>
    <t>Lukáš</t>
  </si>
  <si>
    <t>MŠ Nová Paka</t>
  </si>
  <si>
    <t>Kamila</t>
  </si>
  <si>
    <t>Horní Branná</t>
  </si>
  <si>
    <t>Rostislav</t>
  </si>
  <si>
    <t>Štěpán</t>
  </si>
  <si>
    <t>Radim</t>
  </si>
  <si>
    <t>Novák</t>
  </si>
  <si>
    <t>Pánek</t>
  </si>
  <si>
    <t>1986</t>
  </si>
  <si>
    <t>Stanislav</t>
  </si>
  <si>
    <t>Nové Město nad Metují</t>
  </si>
  <si>
    <t>Miroslav</t>
  </si>
  <si>
    <t>Kuřík</t>
  </si>
  <si>
    <t>Orel Studenec</t>
  </si>
  <si>
    <t>1995</t>
  </si>
  <si>
    <t>Adéla</t>
  </si>
  <si>
    <t>Leontýna</t>
  </si>
  <si>
    <t>Kubátová</t>
  </si>
  <si>
    <t>Johana</t>
  </si>
  <si>
    <t>Amálie</t>
  </si>
  <si>
    <t>Vendula</t>
  </si>
  <si>
    <t>Vojtěch</t>
  </si>
  <si>
    <t>Vitáková</t>
  </si>
  <si>
    <t>Rozálie</t>
  </si>
  <si>
    <t>Ella</t>
  </si>
  <si>
    <t>Nováková</t>
  </si>
  <si>
    <t>2014</t>
  </si>
  <si>
    <t>Marek</t>
  </si>
  <si>
    <t>Sucharda</t>
  </si>
  <si>
    <t>Jonáš</t>
  </si>
  <si>
    <t>Sedlák</t>
  </si>
  <si>
    <t>Brádlová</t>
  </si>
  <si>
    <t>Nyplová</t>
  </si>
  <si>
    <t>Řehák</t>
  </si>
  <si>
    <t>Anežka</t>
  </si>
  <si>
    <t>Paulusová</t>
  </si>
  <si>
    <t>2013</t>
  </si>
  <si>
    <t>Háková</t>
  </si>
  <si>
    <t>Bajerová</t>
  </si>
  <si>
    <t>Helena</t>
  </si>
  <si>
    <t>Suchardová</t>
  </si>
  <si>
    <t>Šimon</t>
  </si>
  <si>
    <t>Král</t>
  </si>
  <si>
    <t>Vojta</t>
  </si>
  <si>
    <t>David</t>
  </si>
  <si>
    <t>Antonín</t>
  </si>
  <si>
    <t>Zajícová</t>
  </si>
  <si>
    <t>Lomnice nad Popelkou</t>
  </si>
  <si>
    <t>Toboáš</t>
  </si>
  <si>
    <t>Antoš</t>
  </si>
  <si>
    <t>Matyáš</t>
  </si>
  <si>
    <t>Horolezecký oddl Nová Paka</t>
  </si>
  <si>
    <t>Brožek</t>
  </si>
  <si>
    <t>Eduard</t>
  </si>
  <si>
    <t>HSK Benecko</t>
  </si>
  <si>
    <t>Ouhrabka</t>
  </si>
  <si>
    <t>Vítek</t>
  </si>
  <si>
    <t>Horáček</t>
  </si>
  <si>
    <t>1. FK Nová Paka</t>
  </si>
  <si>
    <t>Brada</t>
  </si>
  <si>
    <t>Samuel</t>
  </si>
  <si>
    <t>Pacov</t>
  </si>
  <si>
    <t>Pokorná</t>
  </si>
  <si>
    <t>Lada</t>
  </si>
  <si>
    <t>ČKS SKI Jilemnice</t>
  </si>
  <si>
    <t>Sedláček</t>
  </si>
  <si>
    <t>Roškopov</t>
  </si>
  <si>
    <t>Zmatlík</t>
  </si>
  <si>
    <t>Příšimasy</t>
  </si>
  <si>
    <t>Kužel</t>
  </si>
  <si>
    <t>TJ Sokol Studenec</t>
  </si>
  <si>
    <t>Jáchym</t>
  </si>
  <si>
    <t>Kamír</t>
  </si>
  <si>
    <t>Karpaš</t>
  </si>
  <si>
    <t>HC Nová Paka</t>
  </si>
  <si>
    <t>Novotný</t>
  </si>
  <si>
    <t>Bert</t>
  </si>
  <si>
    <t>Eda</t>
  </si>
  <si>
    <t>Ouhrabková</t>
  </si>
  <si>
    <t>Apolena</t>
  </si>
  <si>
    <t>Bambulová</t>
  </si>
  <si>
    <t>Pourová</t>
  </si>
  <si>
    <t>Josefa</t>
  </si>
  <si>
    <t>2021</t>
  </si>
  <si>
    <t>Berger</t>
  </si>
  <si>
    <t>Eliot</t>
  </si>
  <si>
    <t>TJ Harant Pecka</t>
  </si>
  <si>
    <t>Šámal</t>
  </si>
  <si>
    <t>Kleknerová</t>
  </si>
  <si>
    <t>Berušky Stará Paka</t>
  </si>
  <si>
    <t>Hanuš</t>
  </si>
  <si>
    <t>SDH Vidochov</t>
  </si>
  <si>
    <t>Gurecká</t>
  </si>
  <si>
    <t>čokoládovna Lílá</t>
  </si>
  <si>
    <t>Hodgson</t>
  </si>
  <si>
    <t>Kopec Stará Paka</t>
  </si>
  <si>
    <t>Nosková</t>
  </si>
  <si>
    <t>Esterka</t>
  </si>
  <si>
    <t>Studenec</t>
  </si>
  <si>
    <t>Vilém</t>
  </si>
  <si>
    <t>Jezdinský</t>
  </si>
  <si>
    <t>Dolany</t>
  </si>
  <si>
    <t>Hlostová</t>
  </si>
  <si>
    <t>Patricie</t>
  </si>
  <si>
    <t>Vašíčková</t>
  </si>
  <si>
    <t>MŠ Husitská Nová Paka</t>
  </si>
  <si>
    <t>Venderková</t>
  </si>
  <si>
    <t>Hanička</t>
  </si>
  <si>
    <t>Podlevín</t>
  </si>
  <si>
    <t>Kubinová</t>
  </si>
  <si>
    <t>Havránková</t>
  </si>
  <si>
    <t>Violka</t>
  </si>
  <si>
    <t>Havránkovi</t>
  </si>
  <si>
    <t>Pelikán</t>
  </si>
  <si>
    <t>Klub Pelikán</t>
  </si>
  <si>
    <t>Šlajchová</t>
  </si>
  <si>
    <t>Laura</t>
  </si>
  <si>
    <t>Měčín</t>
  </si>
  <si>
    <t>Závodník</t>
  </si>
  <si>
    <t>Prokeš</t>
  </si>
  <si>
    <t>Matýsek</t>
  </si>
  <si>
    <t>Walter</t>
  </si>
  <si>
    <t>Dominik</t>
  </si>
  <si>
    <t>Tryskáči</t>
  </si>
  <si>
    <t>Vodičková</t>
  </si>
  <si>
    <t>Justýna</t>
  </si>
  <si>
    <t>Karlov</t>
  </si>
  <si>
    <t>Stuchlíková</t>
  </si>
  <si>
    <t>Dorka</t>
  </si>
  <si>
    <t>2019</t>
  </si>
  <si>
    <t>Kuželová</t>
  </si>
  <si>
    <t>Terezie</t>
  </si>
  <si>
    <t>Melichárková</t>
  </si>
  <si>
    <t>TJ Meteor</t>
  </si>
  <si>
    <t>Vanderková</t>
  </si>
  <si>
    <t>Spurná</t>
  </si>
  <si>
    <t>Julie</t>
  </si>
  <si>
    <t>SK LOB Nová Paka</t>
  </si>
  <si>
    <t>Hervertová</t>
  </si>
  <si>
    <t>Jasmína</t>
  </si>
  <si>
    <t>Novotná</t>
  </si>
  <si>
    <t>Lisa</t>
  </si>
  <si>
    <t>2020</t>
  </si>
  <si>
    <t>Šlauchová</t>
  </si>
  <si>
    <t>Makalová</t>
  </si>
  <si>
    <t>Šormová</t>
  </si>
  <si>
    <t>Ela</t>
  </si>
  <si>
    <t>Brožková</t>
  </si>
  <si>
    <t>Josefína</t>
  </si>
  <si>
    <t>Stella</t>
  </si>
  <si>
    <t>Čivrná</t>
  </si>
  <si>
    <t>Rybnice</t>
  </si>
  <si>
    <t>Malá</t>
  </si>
  <si>
    <t>Horolezecký oddíl Nová Paka</t>
  </si>
  <si>
    <t>Kuříková</t>
  </si>
  <si>
    <t>Pakostová</t>
  </si>
  <si>
    <t>Zorinka</t>
  </si>
  <si>
    <t>Úbislavice</t>
  </si>
  <si>
    <t>Palivodová</t>
  </si>
  <si>
    <t>Sokol Zálesn Lhote</t>
  </si>
  <si>
    <t>Růžková</t>
  </si>
  <si>
    <t>Katarina</t>
  </si>
  <si>
    <t>Vrchlabí</t>
  </si>
  <si>
    <t>Pour</t>
  </si>
  <si>
    <t>1.FK Nová Paka</t>
  </si>
  <si>
    <t>Bažík</t>
  </si>
  <si>
    <t>Pokorný</t>
  </si>
  <si>
    <t>2. MŠ Nová Paka</t>
  </si>
  <si>
    <t>Jerie</t>
  </si>
  <si>
    <t>Zajíc</t>
  </si>
  <si>
    <t>HC Lomnice nad Popelkou</t>
  </si>
  <si>
    <t>Hrubý</t>
  </si>
  <si>
    <t>Vodička</t>
  </si>
  <si>
    <t>Mihulka</t>
  </si>
  <si>
    <t>Kubina</t>
  </si>
  <si>
    <t>Sokol Roškopov</t>
  </si>
  <si>
    <t>Šajner</t>
  </si>
  <si>
    <t>Melichar</t>
  </si>
  <si>
    <t>Lejdar</t>
  </si>
  <si>
    <t>Balatka</t>
  </si>
  <si>
    <t>Rádlo</t>
  </si>
  <si>
    <t>Nypl</t>
  </si>
  <si>
    <t>Hasiči Stará Paka</t>
  </si>
  <si>
    <t>Balatková</t>
  </si>
  <si>
    <t>Jessica</t>
  </si>
  <si>
    <t>2017</t>
  </si>
  <si>
    <t>Liaz Jablonec</t>
  </si>
  <si>
    <t>Zbirovská</t>
  </si>
  <si>
    <t>Človíček</t>
  </si>
  <si>
    <t>Linda</t>
  </si>
  <si>
    <t>AC TJ Jičín</t>
  </si>
  <si>
    <t>Natálie</t>
  </si>
  <si>
    <t>Bažíková</t>
  </si>
  <si>
    <t>Sabina</t>
  </si>
  <si>
    <t>Hůlová</t>
  </si>
  <si>
    <t>Konupková</t>
  </si>
  <si>
    <t>2018</t>
  </si>
  <si>
    <t>Nepřevázka</t>
  </si>
  <si>
    <t>Mihulková</t>
  </si>
  <si>
    <t>Kmínková</t>
  </si>
  <si>
    <t>Simona</t>
  </si>
  <si>
    <t>Kuřik</t>
  </si>
  <si>
    <t>ZŠ Komenského Nová Paka</t>
  </si>
  <si>
    <t>Patka</t>
  </si>
  <si>
    <t>Karásek</t>
  </si>
  <si>
    <t>Daniel</t>
  </si>
  <si>
    <t>KB Roškopov</t>
  </si>
  <si>
    <t>Makal</t>
  </si>
  <si>
    <t>Prokůpek</t>
  </si>
  <si>
    <t>Svatopluk</t>
  </si>
  <si>
    <t>Hynek</t>
  </si>
  <si>
    <t>TJ Nová Paka</t>
  </si>
  <si>
    <t>Nádvorník</t>
  </si>
  <si>
    <t>Brendl</t>
  </si>
  <si>
    <t>Sokol Úbislavice</t>
  </si>
  <si>
    <t>Lesdar</t>
  </si>
  <si>
    <t>Zdeněk</t>
  </si>
  <si>
    <t>Puš</t>
  </si>
  <si>
    <t>Vijta</t>
  </si>
  <si>
    <t>Malý</t>
  </si>
  <si>
    <t>Maxmilian</t>
  </si>
  <si>
    <t>Růžek</t>
  </si>
  <si>
    <t>SKI Jilemnice</t>
  </si>
  <si>
    <t>Špůr</t>
  </si>
  <si>
    <t>Somol</t>
  </si>
  <si>
    <t>2016</t>
  </si>
  <si>
    <t>2015</t>
  </si>
  <si>
    <t>Knapová</t>
  </si>
  <si>
    <t>Vysoké mýto</t>
  </si>
  <si>
    <t>Metelková</t>
  </si>
  <si>
    <t>TJ Spartak Vrchlabí</t>
  </si>
  <si>
    <t>Kosinová</t>
  </si>
  <si>
    <t>Fialová</t>
  </si>
  <si>
    <t>Viktorka</t>
  </si>
  <si>
    <t>Basket Nová Paka</t>
  </si>
  <si>
    <t>Gabriela</t>
  </si>
  <si>
    <t>Zvercová</t>
  </si>
  <si>
    <t>Antonie</t>
  </si>
  <si>
    <t>SK Bukovina</t>
  </si>
  <si>
    <t>AK Semily</t>
  </si>
  <si>
    <t>Věchtová</t>
  </si>
  <si>
    <t>Poříčany</t>
  </si>
  <si>
    <t>Bergerová</t>
  </si>
  <si>
    <t>Filipa</t>
  </si>
  <si>
    <t>Peluňková</t>
  </si>
  <si>
    <t>Pechová</t>
  </si>
  <si>
    <t>Špetlová</t>
  </si>
  <si>
    <t>Holubcová</t>
  </si>
  <si>
    <t>Netušilová</t>
  </si>
  <si>
    <t>Florbal Akademie Ml. Boleslav</t>
  </si>
  <si>
    <t>Chvojka</t>
  </si>
  <si>
    <t>Mařan</t>
  </si>
  <si>
    <t>HC Jičín</t>
  </si>
  <si>
    <t>Bambula</t>
  </si>
  <si>
    <t>SK Jičín</t>
  </si>
  <si>
    <t>Olfin Trutnov</t>
  </si>
  <si>
    <t>Vele</t>
  </si>
  <si>
    <t>Kosina</t>
  </si>
  <si>
    <t>Věchet</t>
  </si>
  <si>
    <t>Honza</t>
  </si>
  <si>
    <t>Kurpil</t>
  </si>
  <si>
    <t>Šorm</t>
  </si>
  <si>
    <t>Toník</t>
  </si>
  <si>
    <t>Gurecký</t>
  </si>
  <si>
    <t>Čokoládovna Stará Paka</t>
  </si>
  <si>
    <t>Stuchlík</t>
  </si>
  <si>
    <t>Sehnal</t>
  </si>
  <si>
    <t>Chval</t>
  </si>
  <si>
    <t>Krušinová</t>
  </si>
  <si>
    <t>Anděla</t>
  </si>
  <si>
    <t>CarlaKup Kolo</t>
  </si>
  <si>
    <t>Plůchová</t>
  </si>
  <si>
    <t>Tína</t>
  </si>
  <si>
    <t>Grofová</t>
  </si>
  <si>
    <t>Valentýna</t>
  </si>
  <si>
    <t>Emma</t>
  </si>
  <si>
    <t>Nádvornková</t>
  </si>
  <si>
    <t>TJ Sokol Studnec</t>
  </si>
  <si>
    <t>Sehnalová</t>
  </si>
  <si>
    <t>Stránská</t>
  </si>
  <si>
    <t>Sklenárová</t>
  </si>
  <si>
    <t>Dita</t>
  </si>
  <si>
    <t>BSK TJ Jičín</t>
  </si>
  <si>
    <t>Tomeš</t>
  </si>
  <si>
    <t>Jiř</t>
  </si>
  <si>
    <t>Jindra</t>
  </si>
  <si>
    <t>Vorlová</t>
  </si>
  <si>
    <t>Danča</t>
  </si>
  <si>
    <t>Králová</t>
  </si>
  <si>
    <t>Denisa</t>
  </si>
  <si>
    <t>Zmeková</t>
  </si>
  <si>
    <t>Kája</t>
  </si>
  <si>
    <t>KB Jilemnice</t>
  </si>
  <si>
    <t>Korotvičková</t>
  </si>
  <si>
    <t>Jirásková</t>
  </si>
  <si>
    <t>Fischerová</t>
  </si>
  <si>
    <t>Pavla</t>
  </si>
  <si>
    <t>Gymnázium Nová Paka</t>
  </si>
  <si>
    <t>Český Brod</t>
  </si>
  <si>
    <t>Matějásko</t>
  </si>
  <si>
    <t>Jilemnice</t>
  </si>
  <si>
    <t>Matějásková</t>
  </si>
  <si>
    <t>Záveská</t>
  </si>
  <si>
    <t>Liberec</t>
  </si>
  <si>
    <t>Kuba</t>
  </si>
  <si>
    <t>KLSG Jablonec nad Nisou</t>
  </si>
  <si>
    <t>Kostka</t>
  </si>
  <si>
    <t>Drbohlavová</t>
  </si>
  <si>
    <t>Karolín</t>
  </si>
  <si>
    <t>ČKS Ski Jilemnice</t>
  </si>
  <si>
    <t>Miroslava</t>
  </si>
  <si>
    <t>1987</t>
  </si>
  <si>
    <t>Kumburský Újezd</t>
  </si>
  <si>
    <t>KR Roškopov</t>
  </si>
  <si>
    <t>Boulov</t>
  </si>
  <si>
    <t>Bradová</t>
  </si>
  <si>
    <t>Ludmila</t>
  </si>
  <si>
    <t>1994</t>
  </si>
  <si>
    <t>Antošová</t>
  </si>
  <si>
    <t>Marie</t>
  </si>
  <si>
    <t>Lhotová</t>
  </si>
  <si>
    <t>1992</t>
  </si>
  <si>
    <t>Šepsové</t>
  </si>
  <si>
    <t>Jiřičková</t>
  </si>
  <si>
    <t>Tylšová</t>
  </si>
  <si>
    <t>Daniela</t>
  </si>
  <si>
    <t>Loko Trutnov Triatlon</t>
  </si>
  <si>
    <t>Sekotová</t>
  </si>
  <si>
    <t>1984</t>
  </si>
  <si>
    <t>Příba Team - UPRT</t>
  </si>
  <si>
    <t>Lenka</t>
  </si>
  <si>
    <t>1979</t>
  </si>
  <si>
    <t>Romana</t>
  </si>
  <si>
    <t>Za Kačenku, Stará Paka</t>
  </si>
  <si>
    <t>Šulcová</t>
  </si>
  <si>
    <t>Ptáčková</t>
  </si>
  <si>
    <t>Pavlína</t>
  </si>
  <si>
    <t>Skolková</t>
  </si>
  <si>
    <t>Martina</t>
  </si>
  <si>
    <t>Hroudová</t>
  </si>
  <si>
    <t>Beranova 11 Jilemnice</t>
  </si>
  <si>
    <t>Krupka</t>
  </si>
  <si>
    <t>trailpoint</t>
  </si>
  <si>
    <t>KB Jilemnnice</t>
  </si>
  <si>
    <t>Pokoruning Team</t>
  </si>
  <si>
    <t>Skalický</t>
  </si>
  <si>
    <t>Karla Kupkolo</t>
  </si>
  <si>
    <t>TJ Sokol Stará Paka</t>
  </si>
  <si>
    <t>Roubal</t>
  </si>
  <si>
    <t>Trysky</t>
  </si>
  <si>
    <t>Sekot</t>
  </si>
  <si>
    <t>Kvído</t>
  </si>
  <si>
    <t>Železný Brod</t>
  </si>
  <si>
    <t>Jilm Jilemnice</t>
  </si>
  <si>
    <t>Knap</t>
  </si>
  <si>
    <t>Vysoké Míto</t>
  </si>
  <si>
    <t>Zahradník</t>
  </si>
  <si>
    <t>Sport Centrum Jičín</t>
  </si>
  <si>
    <t>Pelikán Šmejcký</t>
  </si>
  <si>
    <t>Jaromír</t>
  </si>
  <si>
    <t>Čivrný</t>
  </si>
  <si>
    <t>Semily</t>
  </si>
  <si>
    <t>Alisy Team</t>
  </si>
  <si>
    <t>1985</t>
  </si>
  <si>
    <t>Zverec</t>
  </si>
  <si>
    <t>Drbohlav</t>
  </si>
  <si>
    <t>1976</t>
  </si>
  <si>
    <t>Lominice nad Popelkou</t>
  </si>
  <si>
    <t>Matthew</t>
  </si>
  <si>
    <t>Bujárek</t>
  </si>
  <si>
    <t>Miloš</t>
  </si>
  <si>
    <t>Štikov</t>
  </si>
  <si>
    <t>1973</t>
  </si>
  <si>
    <t>Iscarex</t>
  </si>
  <si>
    <t>Mařík</t>
  </si>
  <si>
    <t>Velká Úpa</t>
  </si>
  <si>
    <t>Vrbata</t>
  </si>
  <si>
    <t>Spartak Vrchlabí</t>
  </si>
  <si>
    <t>Dušánek</t>
  </si>
  <si>
    <t>Šolc</t>
  </si>
  <si>
    <t>Vitězslav</t>
  </si>
  <si>
    <t>BKL Machov</t>
  </si>
  <si>
    <t>TJ Slovan Špindl</t>
  </si>
  <si>
    <t>Strouhal</t>
  </si>
  <si>
    <t>Staněk Sport Turnov</t>
  </si>
  <si>
    <t>257 závodníků</t>
  </si>
  <si>
    <t>Hlosta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</si>
</sst>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20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color indexed="9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2"/>
        <bgColor indexed="64"/>
      </patternFill>
    </fill>
  </fills>
  <borders count="45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12"/>
      </left>
      <right style="thin">
        <color indexed="9"/>
      </right>
      <top style="medium">
        <color indexed="12"/>
      </top>
      <bottom style="medium">
        <color indexed="12"/>
      </bottom>
      <diagonal/>
    </border>
    <border>
      <left/>
      <right style="thin">
        <color indexed="9"/>
      </right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8">
    <xf numFmtId="0" fontId="0" fillId="0" borderId="0" xfId="0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left"/>
      <protection locked="0"/>
    </xf>
    <xf numFmtId="0" fontId="1" fillId="0" borderId="0" xfId="1"/>
    <xf numFmtId="0" fontId="1" fillId="0" borderId="1" xfId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1" fillId="0" borderId="2" xfId="1" applyBorder="1"/>
    <xf numFmtId="0" fontId="0" fillId="0" borderId="0" xfId="0" applyAlignment="1">
      <alignment horizontal="left"/>
    </xf>
    <xf numFmtId="0" fontId="0" fillId="0" borderId="4" xfId="0" applyBorder="1"/>
    <xf numFmtId="0" fontId="0" fillId="2" borderId="0" xfId="0" applyFill="1"/>
    <xf numFmtId="0" fontId="0" fillId="3" borderId="0" xfId="0" applyFill="1"/>
    <xf numFmtId="0" fontId="1" fillId="0" borderId="5" xfId="1" applyBorder="1"/>
    <xf numFmtId="0" fontId="0" fillId="0" borderId="6" xfId="0" applyBorder="1"/>
    <xf numFmtId="0" fontId="0" fillId="0" borderId="0" xfId="0" applyAlignment="1">
      <alignment horizontal="right"/>
    </xf>
    <xf numFmtId="0" fontId="6" fillId="0" borderId="0" xfId="0" applyFont="1"/>
    <xf numFmtId="49" fontId="7" fillId="4" borderId="7" xfId="0" applyNumberFormat="1" applyFont="1" applyFill="1" applyBorder="1" applyAlignment="1">
      <alignment horizontal="centerContinuous" vertical="center" wrapText="1"/>
    </xf>
    <xf numFmtId="0" fontId="7" fillId="4" borderId="8" xfId="0" applyFont="1" applyFill="1" applyBorder="1" applyAlignment="1">
      <alignment horizontal="centerContinuous" vertical="center"/>
    </xf>
    <xf numFmtId="0" fontId="7" fillId="4" borderId="9" xfId="0" applyFont="1" applyFill="1" applyBorder="1" applyAlignment="1">
      <alignment horizontal="centerContinuous" vertical="center"/>
    </xf>
    <xf numFmtId="0" fontId="8" fillId="0" borderId="0" xfId="0" applyFont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9" fillId="0" borderId="10" xfId="0" applyFont="1" applyBorder="1"/>
    <xf numFmtId="47" fontId="8" fillId="0" borderId="11" xfId="0" applyNumberFormat="1" applyFont="1" applyBorder="1" applyAlignment="1" applyProtection="1">
      <alignment horizontal="center"/>
      <protection locked="0"/>
    </xf>
    <xf numFmtId="1" fontId="8" fillId="0" borderId="12" xfId="0" applyNumberFormat="1" applyFon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47" fontId="8" fillId="0" borderId="10" xfId="0" applyNumberFormat="1" applyFont="1" applyBorder="1" applyAlignment="1" applyProtection="1">
      <alignment horizontal="center"/>
      <protection locked="0"/>
    </xf>
    <xf numFmtId="1" fontId="8" fillId="0" borderId="14" xfId="0" applyNumberFormat="1" applyFont="1" applyBorder="1" applyAlignment="1" applyProtection="1">
      <alignment horizontal="center"/>
      <protection locked="0"/>
    </xf>
    <xf numFmtId="0" fontId="0" fillId="0" borderId="10" xfId="0" applyBorder="1"/>
    <xf numFmtId="0" fontId="0" fillId="0" borderId="10" xfId="0" applyBorder="1" applyAlignment="1">
      <alignment horizontal="center"/>
    </xf>
    <xf numFmtId="47" fontId="0" fillId="0" borderId="10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10" xfId="0" applyFont="1" applyBorder="1" applyAlignment="1">
      <alignment horizontal="left"/>
    </xf>
    <xf numFmtId="49" fontId="0" fillId="0" borderId="10" xfId="0" applyNumberFormat="1" applyBorder="1" applyAlignment="1" applyProtection="1">
      <alignment horizontal="left"/>
      <protection locked="0"/>
    </xf>
    <xf numFmtId="49" fontId="10" fillId="0" borderId="10" xfId="0" applyNumberFormat="1" applyFont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1" fontId="0" fillId="0" borderId="15" xfId="0" applyNumberFormat="1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49" fontId="8" fillId="0" borderId="11" xfId="0" applyNumberFormat="1" applyFont="1" applyBorder="1" applyAlignment="1" applyProtection="1">
      <alignment horizontal="left"/>
      <protection locked="0"/>
    </xf>
    <xf numFmtId="49" fontId="8" fillId="0" borderId="10" xfId="0" applyNumberFormat="1" applyFont="1" applyBorder="1" applyAlignment="1" applyProtection="1">
      <alignment horizontal="left"/>
      <protection locked="0"/>
    </xf>
    <xf numFmtId="49" fontId="8" fillId="0" borderId="17" xfId="0" applyNumberFormat="1" applyFont="1" applyBorder="1" applyAlignment="1" applyProtection="1">
      <alignment horizontal="left"/>
      <protection locked="0"/>
    </xf>
    <xf numFmtId="47" fontId="8" fillId="0" borderId="18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49" fontId="0" fillId="0" borderId="0" xfId="0" applyNumberFormat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9" xfId="0" applyNumberFormat="1" applyFont="1" applyBorder="1" applyAlignment="1" applyProtection="1">
      <alignment horizontal="left"/>
      <protection locked="0"/>
    </xf>
    <xf numFmtId="1" fontId="0" fillId="0" borderId="20" xfId="0" applyNumberFormat="1" applyBorder="1" applyAlignment="1" applyProtection="1">
      <alignment horizontal="center"/>
      <protection locked="0"/>
    </xf>
    <xf numFmtId="0" fontId="8" fillId="0" borderId="11" xfId="0" applyFont="1" applyBorder="1" applyProtection="1"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0" xfId="0" applyFont="1" applyBorder="1" applyProtection="1"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47" fontId="0" fillId="0" borderId="18" xfId="0" applyNumberFormat="1" applyBorder="1" applyAlignment="1" applyProtection="1">
      <alignment horizontal="center"/>
      <protection locked="0"/>
    </xf>
    <xf numFmtId="0" fontId="5" fillId="0" borderId="10" xfId="0" applyFont="1" applyBorder="1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47" fontId="5" fillId="0" borderId="10" xfId="0" applyNumberFormat="1" applyFont="1" applyBorder="1" applyAlignment="1" applyProtection="1">
      <alignment horizontal="center"/>
      <protection locked="0"/>
    </xf>
    <xf numFmtId="47" fontId="8" fillId="0" borderId="17" xfId="0" applyNumberFormat="1" applyFont="1" applyBorder="1" applyAlignment="1" applyProtection="1">
      <alignment horizontal="center"/>
      <protection locked="0"/>
    </xf>
    <xf numFmtId="1" fontId="8" fillId="0" borderId="21" xfId="0" applyNumberFormat="1" applyFont="1" applyBorder="1" applyAlignment="1" applyProtection="1">
      <alignment horizontal="center"/>
      <protection locked="0"/>
    </xf>
    <xf numFmtId="47" fontId="8" fillId="0" borderId="22" xfId="0" applyNumberFormat="1" applyFont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/>
    </xf>
    <xf numFmtId="1" fontId="8" fillId="0" borderId="24" xfId="0" applyNumberFormat="1" applyFont="1" applyBorder="1" applyAlignment="1" applyProtection="1">
      <alignment horizontal="center"/>
      <protection locked="0"/>
    </xf>
    <xf numFmtId="1" fontId="8" fillId="0" borderId="25" xfId="0" applyNumberFormat="1" applyFont="1" applyBorder="1" applyAlignment="1" applyProtection="1">
      <alignment horizontal="center"/>
      <protection locked="0"/>
    </xf>
    <xf numFmtId="49" fontId="8" fillId="0" borderId="26" xfId="0" applyNumberFormat="1" applyFont="1" applyBorder="1" applyAlignment="1" applyProtection="1">
      <alignment horizontal="left"/>
      <protection locked="0"/>
    </xf>
    <xf numFmtId="1" fontId="8" fillId="0" borderId="23" xfId="0" applyNumberFormat="1" applyFont="1" applyBorder="1" applyAlignment="1" applyProtection="1">
      <alignment horizontal="center"/>
      <protection locked="0"/>
    </xf>
    <xf numFmtId="1" fontId="8" fillId="0" borderId="13" xfId="0" applyNumberFormat="1" applyFont="1" applyBorder="1" applyAlignment="1" applyProtection="1">
      <alignment horizontal="center"/>
      <protection locked="0"/>
    </xf>
    <xf numFmtId="1" fontId="0" fillId="0" borderId="25" xfId="0" applyNumberFormat="1" applyBorder="1" applyAlignment="1" applyProtection="1">
      <alignment horizontal="center"/>
      <protection locked="0"/>
    </xf>
    <xf numFmtId="1" fontId="8" fillId="0" borderId="2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left"/>
      <protection locked="0"/>
    </xf>
    <xf numFmtId="49" fontId="0" fillId="0" borderId="26" xfId="0" applyNumberFormat="1" applyBorder="1" applyAlignment="1" applyProtection="1">
      <alignment horizontal="left"/>
      <protection locked="0"/>
    </xf>
    <xf numFmtId="47" fontId="8" fillId="0" borderId="26" xfId="0" applyNumberFormat="1" applyFont="1" applyBorder="1" applyAlignment="1" applyProtection="1">
      <alignment horizontal="center"/>
      <protection locked="0"/>
    </xf>
    <xf numFmtId="1" fontId="8" fillId="0" borderId="27" xfId="0" applyNumberFormat="1" applyFont="1" applyBorder="1" applyAlignment="1" applyProtection="1">
      <alignment horizontal="center"/>
      <protection locked="0"/>
    </xf>
    <xf numFmtId="1" fontId="8" fillId="0" borderId="28" xfId="0" applyNumberFormat="1" applyFont="1" applyBorder="1" applyAlignment="1" applyProtection="1">
      <alignment horizontal="center"/>
      <protection locked="0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10" fillId="0" borderId="22" xfId="0" applyFont="1" applyBorder="1"/>
    <xf numFmtId="0" fontId="10" fillId="0" borderId="29" xfId="0" applyFont="1" applyBorder="1"/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0" fontId="9" fillId="0" borderId="19" xfId="0" applyFont="1" applyBorder="1"/>
    <xf numFmtId="47" fontId="8" fillId="0" borderId="30" xfId="0" applyNumberFormat="1" applyFont="1" applyBorder="1" applyAlignment="1" applyProtection="1">
      <alignment horizontal="center"/>
      <protection locked="0"/>
    </xf>
    <xf numFmtId="0" fontId="8" fillId="0" borderId="29" xfId="0" applyFont="1" applyBorder="1"/>
    <xf numFmtId="0" fontId="8" fillId="0" borderId="22" xfId="0" applyFont="1" applyBorder="1"/>
    <xf numFmtId="47" fontId="8" fillId="0" borderId="31" xfId="0" applyNumberFormat="1" applyFont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9" fillId="0" borderId="29" xfId="0" applyFont="1" applyBorder="1"/>
    <xf numFmtId="49" fontId="10" fillId="0" borderId="22" xfId="0" applyNumberFormat="1" applyFont="1" applyBorder="1" applyAlignment="1" applyProtection="1">
      <alignment horizontal="left"/>
      <protection locked="0"/>
    </xf>
    <xf numFmtId="1" fontId="8" fillId="0" borderId="32" xfId="0" applyNumberFormat="1" applyFont="1" applyBorder="1" applyAlignment="1" applyProtection="1">
      <alignment horizontal="center"/>
      <protection locked="0"/>
    </xf>
    <xf numFmtId="1" fontId="0" fillId="0" borderId="32" xfId="0" applyNumberForma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47" fontId="0" fillId="0" borderId="22" xfId="0" applyNumberFormat="1" applyBorder="1" applyAlignment="1" applyProtection="1">
      <alignment horizontal="center"/>
      <protection locked="0"/>
    </xf>
    <xf numFmtId="1" fontId="0" fillId="0" borderId="28" xfId="0" applyNumberFormat="1" applyBorder="1" applyAlignment="1" applyProtection="1">
      <alignment horizontal="center"/>
      <protection locked="0"/>
    </xf>
    <xf numFmtId="0" fontId="0" fillId="0" borderId="22" xfId="0" applyBorder="1"/>
    <xf numFmtId="47" fontId="0" fillId="0" borderId="33" xfId="0" applyNumberFormat="1" applyBorder="1" applyAlignment="1" applyProtection="1">
      <alignment horizontal="center"/>
      <protection locked="0"/>
    </xf>
    <xf numFmtId="47" fontId="0" fillId="0" borderId="26" xfId="0" applyNumberFormat="1" applyBorder="1" applyAlignment="1" applyProtection="1">
      <alignment horizontal="center"/>
      <protection locked="0"/>
    </xf>
    <xf numFmtId="1" fontId="0" fillId="0" borderId="27" xfId="0" applyNumberFormat="1" applyBorder="1" applyAlignment="1" applyProtection="1">
      <alignment horizontal="center"/>
      <protection locked="0"/>
    </xf>
    <xf numFmtId="1" fontId="0" fillId="0" borderId="22" xfId="0" applyNumberFormat="1" applyBorder="1" applyAlignment="1" applyProtection="1">
      <alignment horizontal="left"/>
      <protection locked="0"/>
    </xf>
    <xf numFmtId="49" fontId="11" fillId="0" borderId="22" xfId="0" applyNumberFormat="1" applyFon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10" fillId="0" borderId="29" xfId="0" applyNumberFormat="1" applyFont="1" applyBorder="1" applyAlignment="1" applyProtection="1">
      <alignment horizontal="left"/>
      <protection locked="0"/>
    </xf>
    <xf numFmtId="49" fontId="11" fillId="0" borderId="18" xfId="0" applyNumberFormat="1" applyFont="1" applyBorder="1" applyAlignment="1" applyProtection="1">
      <alignment horizontal="left"/>
      <protection locked="0"/>
    </xf>
    <xf numFmtId="47" fontId="0" fillId="0" borderId="22" xfId="0" applyNumberFormat="1" applyBorder="1" applyAlignment="1">
      <alignment horizontal="center"/>
    </xf>
    <xf numFmtId="49" fontId="0" fillId="0" borderId="34" xfId="0" applyNumberFormat="1" applyBorder="1" applyAlignment="1" applyProtection="1">
      <alignment horizontal="left"/>
      <protection locked="0"/>
    </xf>
    <xf numFmtId="1" fontId="0" fillId="0" borderId="34" xfId="0" applyNumberFormat="1" applyBorder="1" applyAlignment="1" applyProtection="1">
      <alignment horizontal="left"/>
      <protection locked="0"/>
    </xf>
    <xf numFmtId="0" fontId="10" fillId="0" borderId="22" xfId="0" applyFont="1" applyBorder="1" applyAlignment="1">
      <alignment horizontal="left"/>
    </xf>
    <xf numFmtId="1" fontId="0" fillId="0" borderId="18" xfId="0" applyNumberFormat="1" applyBorder="1" applyAlignment="1" applyProtection="1">
      <alignment horizontal="left"/>
      <protection locked="0"/>
    </xf>
    <xf numFmtId="49" fontId="10" fillId="0" borderId="18" xfId="0" applyNumberFormat="1" applyFont="1" applyBorder="1" applyAlignment="1" applyProtection="1">
      <alignment horizontal="left"/>
      <protection locked="0"/>
    </xf>
    <xf numFmtId="49" fontId="10" fillId="0" borderId="33" xfId="0" applyNumberFormat="1" applyFont="1" applyBorder="1" applyAlignment="1" applyProtection="1">
      <alignment horizontal="left"/>
      <protection locked="0"/>
    </xf>
    <xf numFmtId="49" fontId="9" fillId="0" borderId="19" xfId="0" applyNumberFormat="1" applyFont="1" applyBorder="1" applyAlignment="1" applyProtection="1">
      <alignment horizontal="left"/>
      <protection locked="0"/>
    </xf>
    <xf numFmtId="49" fontId="8" fillId="0" borderId="22" xfId="0" applyNumberFormat="1" applyFont="1" applyBorder="1" applyAlignment="1" applyProtection="1">
      <alignment horizontal="left"/>
      <protection locked="0"/>
    </xf>
    <xf numFmtId="1" fontId="8" fillId="0" borderId="22" xfId="0" applyNumberFormat="1" applyFont="1" applyBorder="1" applyAlignment="1" applyProtection="1">
      <alignment horizontal="left"/>
      <protection locked="0"/>
    </xf>
    <xf numFmtId="49" fontId="9" fillId="0" borderId="22" xfId="0" applyNumberFormat="1" applyFon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49" fontId="8" fillId="0" borderId="29" xfId="0" applyNumberFormat="1" applyFont="1" applyBorder="1" applyAlignment="1" applyProtection="1">
      <alignment horizontal="left"/>
      <protection locked="0"/>
    </xf>
    <xf numFmtId="49" fontId="8" fillId="0" borderId="29" xfId="0" applyNumberFormat="1" applyFont="1" applyBorder="1" applyAlignment="1" applyProtection="1">
      <alignment horizontal="center"/>
      <protection locked="0"/>
    </xf>
    <xf numFmtId="49" fontId="9" fillId="0" borderId="29" xfId="0" applyNumberFormat="1" applyFont="1" applyBorder="1" applyAlignment="1" applyProtection="1">
      <alignment horizontal="left"/>
      <protection locked="0"/>
    </xf>
    <xf numFmtId="1" fontId="12" fillId="0" borderId="14" xfId="0" applyNumberFormat="1" applyFont="1" applyBorder="1" applyAlignment="1" applyProtection="1">
      <alignment horizontal="center"/>
      <protection locked="0"/>
    </xf>
    <xf numFmtId="47" fontId="12" fillId="0" borderId="10" xfId="0" applyNumberFormat="1" applyFont="1" applyBorder="1" applyAlignment="1" applyProtection="1">
      <alignment horizontal="center"/>
      <protection locked="0"/>
    </xf>
    <xf numFmtId="1" fontId="12" fillId="0" borderId="28" xfId="0" applyNumberFormat="1" applyFont="1" applyBorder="1" applyAlignment="1" applyProtection="1">
      <alignment horizontal="center"/>
      <protection locked="0"/>
    </xf>
    <xf numFmtId="49" fontId="8" fillId="0" borderId="22" xfId="0" applyNumberFormat="1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33" xfId="0" applyBorder="1"/>
    <xf numFmtId="0" fontId="0" fillId="0" borderId="33" xfId="0" applyBorder="1" applyAlignment="1">
      <alignment horizontal="center"/>
    </xf>
    <xf numFmtId="49" fontId="0" fillId="0" borderId="33" xfId="0" applyNumberFormat="1" applyBorder="1" applyAlignment="1" applyProtection="1">
      <alignment horizontal="left"/>
      <protection locked="0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49" fontId="8" fillId="0" borderId="0" xfId="0" applyNumberFormat="1" applyFont="1" applyAlignment="1" applyProtection="1">
      <alignment horizontal="left"/>
      <protection locked="0"/>
    </xf>
    <xf numFmtId="47" fontId="12" fillId="0" borderId="22" xfId="0" applyNumberFormat="1" applyFont="1" applyBorder="1" applyAlignment="1" applyProtection="1">
      <alignment horizontal="center"/>
      <protection locked="0"/>
    </xf>
    <xf numFmtId="1" fontId="0" fillId="0" borderId="28" xfId="0" quotePrefix="1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47" fontId="0" fillId="0" borderId="29" xfId="0" applyNumberFormat="1" applyBorder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49" fontId="8" fillId="0" borderId="19" xfId="0" applyNumberFormat="1" applyFont="1" applyBorder="1" applyAlignment="1" applyProtection="1">
      <alignment horizontal="center"/>
      <protection locked="0"/>
    </xf>
    <xf numFmtId="47" fontId="8" fillId="0" borderId="19" xfId="0" applyNumberFormat="1" applyFont="1" applyBorder="1" applyAlignment="1" applyProtection="1">
      <alignment horizontal="center"/>
      <protection locked="0"/>
    </xf>
    <xf numFmtId="1" fontId="8" fillId="0" borderId="28" xfId="0" quotePrefix="1" applyNumberFormat="1" applyFont="1" applyBorder="1" applyAlignment="1" applyProtection="1">
      <alignment horizontal="center"/>
      <protection locked="0"/>
    </xf>
    <xf numFmtId="1" fontId="12" fillId="0" borderId="32" xfId="0" applyNumberFormat="1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5" fillId="0" borderId="26" xfId="0" applyFont="1" applyBorder="1" applyProtection="1">
      <protection locked="0"/>
    </xf>
    <xf numFmtId="0" fontId="5" fillId="0" borderId="26" xfId="0" applyFont="1" applyBorder="1" applyAlignment="1" applyProtection="1">
      <alignment horizontal="left"/>
      <protection locked="0"/>
    </xf>
    <xf numFmtId="0" fontId="0" fillId="0" borderId="26" xfId="0" applyBorder="1" applyProtection="1">
      <protection locked="0"/>
    </xf>
    <xf numFmtId="47" fontId="5" fillId="0" borderId="26" xfId="0" applyNumberFormat="1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center"/>
      <protection locked="0"/>
    </xf>
    <xf numFmtId="49" fontId="12" fillId="0" borderId="35" xfId="0" applyNumberFormat="1" applyFont="1" applyBorder="1" applyAlignment="1">
      <alignment horizontal="center" vertical="center" wrapText="1"/>
    </xf>
    <xf numFmtId="47" fontId="12" fillId="0" borderId="29" xfId="0" applyNumberFormat="1" applyFont="1" applyBorder="1" applyAlignment="1" applyProtection="1">
      <alignment horizontal="center"/>
      <protection locked="0"/>
    </xf>
    <xf numFmtId="49" fontId="12" fillId="0" borderId="20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47" fontId="12" fillId="0" borderId="26" xfId="0" applyNumberFormat="1" applyFont="1" applyBorder="1" applyAlignment="1" applyProtection="1">
      <alignment horizontal="center"/>
      <protection locked="0"/>
    </xf>
    <xf numFmtId="1" fontId="12" fillId="0" borderId="27" xfId="0" applyNumberFormat="1" applyFont="1" applyBorder="1" applyAlignment="1" applyProtection="1">
      <alignment horizontal="center"/>
      <protection locked="0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47" fontId="8" fillId="0" borderId="29" xfId="0" applyNumberFormat="1" applyFont="1" applyBorder="1" applyAlignment="1" applyProtection="1">
      <alignment horizontal="center"/>
      <protection locked="0"/>
    </xf>
    <xf numFmtId="0" fontId="12" fillId="0" borderId="20" xfId="0" applyFont="1" applyBorder="1" applyAlignment="1">
      <alignment horizontal="center"/>
    </xf>
    <xf numFmtId="47" fontId="12" fillId="0" borderId="31" xfId="0" applyNumberFormat="1" applyFont="1" applyBorder="1" applyAlignment="1" applyProtection="1">
      <alignment horizontal="center"/>
      <protection locked="0"/>
    </xf>
    <xf numFmtId="0" fontId="8" fillId="0" borderId="16" xfId="0" applyFont="1" applyBorder="1" applyAlignment="1">
      <alignment horizontal="center"/>
    </xf>
    <xf numFmtId="0" fontId="8" fillId="0" borderId="33" xfId="0" applyFont="1" applyBorder="1"/>
    <xf numFmtId="0" fontId="8" fillId="0" borderId="33" xfId="0" applyFont="1" applyBorder="1" applyAlignment="1">
      <alignment horizontal="center"/>
    </xf>
    <xf numFmtId="0" fontId="9" fillId="0" borderId="33" xfId="0" applyFont="1" applyBorder="1"/>
    <xf numFmtId="47" fontId="8" fillId="0" borderId="37" xfId="0" applyNumberFormat="1" applyFont="1" applyBorder="1" applyAlignment="1" applyProtection="1">
      <alignment horizontal="center"/>
      <protection locked="0"/>
    </xf>
    <xf numFmtId="0" fontId="0" fillId="0" borderId="29" xfId="0" applyBorder="1" applyAlignment="1">
      <alignment horizontal="center"/>
    </xf>
    <xf numFmtId="1" fontId="12" fillId="0" borderId="20" xfId="0" applyNumberFormat="1" applyFont="1" applyBorder="1" applyAlignment="1" applyProtection="1">
      <alignment horizontal="center"/>
      <protection locked="0"/>
    </xf>
    <xf numFmtId="47" fontId="0" fillId="0" borderId="38" xfId="0" applyNumberFormat="1" applyBorder="1" applyAlignment="1">
      <alignment horizontal="center"/>
    </xf>
    <xf numFmtId="1" fontId="12" fillId="0" borderId="15" xfId="0" applyNumberFormat="1" applyFont="1" applyBorder="1" applyAlignment="1" applyProtection="1">
      <alignment horizontal="center"/>
      <protection locked="0"/>
    </xf>
    <xf numFmtId="47" fontId="12" fillId="0" borderId="38" xfId="0" applyNumberFormat="1" applyFont="1" applyBorder="1" applyAlignment="1" applyProtection="1">
      <alignment horizontal="center"/>
      <protection locked="0"/>
    </xf>
    <xf numFmtId="47" fontId="8" fillId="0" borderId="31" xfId="0" applyNumberFormat="1" applyFont="1" applyBorder="1" applyAlignment="1">
      <alignment horizontal="center"/>
    </xf>
    <xf numFmtId="0" fontId="0" fillId="0" borderId="28" xfId="0" applyBorder="1"/>
    <xf numFmtId="47" fontId="0" fillId="0" borderId="33" xfId="0" applyNumberFormat="1" applyBorder="1" applyAlignment="1">
      <alignment horizontal="center"/>
    </xf>
    <xf numFmtId="0" fontId="0" fillId="0" borderId="32" xfId="0" applyBorder="1"/>
    <xf numFmtId="1" fontId="12" fillId="0" borderId="39" xfId="0" applyNumberFormat="1" applyFont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  <xf numFmtId="47" fontId="8" fillId="0" borderId="30" xfId="0" applyNumberFormat="1" applyFont="1" applyBorder="1" applyAlignment="1">
      <alignment horizontal="center"/>
    </xf>
    <xf numFmtId="1" fontId="12" fillId="0" borderId="22" xfId="0" applyNumberFormat="1" applyFont="1" applyBorder="1" applyAlignment="1" applyProtection="1">
      <alignment horizontal="left"/>
      <protection locked="0"/>
    </xf>
    <xf numFmtId="1" fontId="12" fillId="0" borderId="22" xfId="0" applyNumberFormat="1" applyFont="1" applyBorder="1" applyAlignment="1">
      <alignment horizontal="left"/>
    </xf>
    <xf numFmtId="1" fontId="12" fillId="0" borderId="18" xfId="0" applyNumberFormat="1" applyFont="1" applyBorder="1" applyAlignment="1" applyProtection="1">
      <alignment horizontal="left"/>
      <protection locked="0"/>
    </xf>
    <xf numFmtId="47" fontId="12" fillId="0" borderId="22" xfId="0" applyNumberFormat="1" applyFont="1" applyBorder="1" applyAlignment="1">
      <alignment horizontal="center"/>
    </xf>
    <xf numFmtId="1" fontId="12" fillId="0" borderId="10" xfId="0" applyNumberFormat="1" applyFont="1" applyBorder="1" applyAlignment="1" applyProtection="1">
      <alignment horizontal="left"/>
      <protection locked="0"/>
    </xf>
    <xf numFmtId="47" fontId="0" fillId="0" borderId="29" xfId="0" applyNumberFormat="1" applyBorder="1" applyAlignment="1">
      <alignment horizontal="center"/>
    </xf>
    <xf numFmtId="1" fontId="12" fillId="0" borderId="16" xfId="0" applyNumberFormat="1" applyFont="1" applyBorder="1" applyAlignment="1" applyProtection="1">
      <alignment horizontal="center"/>
      <protection locked="0"/>
    </xf>
    <xf numFmtId="1" fontId="12" fillId="0" borderId="33" xfId="0" applyNumberFormat="1" applyFont="1" applyBorder="1" applyAlignment="1" applyProtection="1">
      <alignment horizontal="left"/>
      <protection locked="0"/>
    </xf>
    <xf numFmtId="1" fontId="12" fillId="0" borderId="25" xfId="0" applyNumberFormat="1" applyFont="1" applyBorder="1" applyAlignment="1" applyProtection="1">
      <alignment horizontal="center"/>
      <protection locked="0"/>
    </xf>
    <xf numFmtId="47" fontId="12" fillId="0" borderId="18" xfId="0" applyNumberFormat="1" applyFont="1" applyBorder="1" applyAlignment="1" applyProtection="1">
      <alignment horizontal="center"/>
      <protection locked="0"/>
    </xf>
    <xf numFmtId="49" fontId="13" fillId="0" borderId="22" xfId="0" applyNumberFormat="1" applyFont="1" applyBorder="1" applyAlignment="1" applyProtection="1">
      <alignment horizontal="left"/>
      <protection locked="0"/>
    </xf>
    <xf numFmtId="1" fontId="12" fillId="0" borderId="13" xfId="0" applyNumberFormat="1" applyFont="1" applyBorder="1" applyAlignment="1" applyProtection="1">
      <alignment horizontal="center"/>
      <protection locked="0"/>
    </xf>
    <xf numFmtId="47" fontId="12" fillId="0" borderId="33" xfId="0" applyNumberFormat="1" applyFont="1" applyBorder="1" applyAlignment="1" applyProtection="1">
      <alignment horizontal="center"/>
      <protection locked="0"/>
    </xf>
    <xf numFmtId="1" fontId="12" fillId="0" borderId="23" xfId="0" applyNumberFormat="1" applyFont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11" fillId="0" borderId="34" xfId="0" applyNumberFormat="1" applyFont="1" applyBorder="1" applyAlignment="1" applyProtection="1">
      <alignment horizontal="left"/>
      <protection locked="0"/>
    </xf>
    <xf numFmtId="0" fontId="10" fillId="0" borderId="33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8" fillId="0" borderId="24" xfId="0" applyFont="1" applyBorder="1" applyAlignment="1">
      <alignment horizontal="center"/>
    </xf>
    <xf numFmtId="49" fontId="8" fillId="0" borderId="18" xfId="0" applyNumberFormat="1" applyFont="1" applyBorder="1" applyAlignment="1" applyProtection="1">
      <alignment horizontal="left"/>
      <protection locked="0"/>
    </xf>
    <xf numFmtId="1" fontId="8" fillId="0" borderId="18" xfId="0" applyNumberFormat="1" applyFont="1" applyBorder="1" applyAlignment="1" applyProtection="1">
      <alignment horizontal="left"/>
      <protection locked="0"/>
    </xf>
    <xf numFmtId="47" fontId="8" fillId="0" borderId="18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" fontId="12" fillId="0" borderId="29" xfId="0" applyNumberFormat="1" applyFont="1" applyBorder="1" applyAlignment="1" applyProtection="1">
      <alignment horizontal="left"/>
      <protection locked="0"/>
    </xf>
    <xf numFmtId="47" fontId="12" fillId="0" borderId="29" xfId="0" applyNumberFormat="1" applyFont="1" applyBorder="1" applyAlignment="1">
      <alignment horizontal="center"/>
    </xf>
    <xf numFmtId="1" fontId="0" fillId="0" borderId="33" xfId="0" applyNumberFormat="1" applyBorder="1" applyAlignment="1" applyProtection="1">
      <alignment horizontal="left"/>
      <protection locked="0"/>
    </xf>
    <xf numFmtId="49" fontId="11" fillId="0" borderId="33" xfId="0" applyNumberFormat="1" applyFont="1" applyBorder="1" applyAlignment="1" applyProtection="1">
      <alignment horizontal="left"/>
      <protection locked="0"/>
    </xf>
    <xf numFmtId="47" fontId="8" fillId="0" borderId="19" xfId="0" applyNumberFormat="1" applyFont="1" applyBorder="1" applyAlignment="1">
      <alignment horizontal="center"/>
    </xf>
    <xf numFmtId="47" fontId="8" fillId="0" borderId="22" xfId="0" applyNumberFormat="1" applyFont="1" applyBorder="1" applyAlignment="1">
      <alignment horizontal="center"/>
    </xf>
    <xf numFmtId="1" fontId="8" fillId="0" borderId="29" xfId="0" applyNumberFormat="1" applyFont="1" applyBorder="1" applyAlignment="1" applyProtection="1">
      <alignment horizontal="left"/>
      <protection locked="0"/>
    </xf>
    <xf numFmtId="1" fontId="8" fillId="0" borderId="40" xfId="0" applyNumberFormat="1" applyFont="1" applyBorder="1" applyAlignment="1" applyProtection="1">
      <alignment horizontal="center"/>
      <protection locked="0"/>
    </xf>
    <xf numFmtId="49" fontId="8" fillId="0" borderId="41" xfId="0" applyNumberFormat="1" applyFont="1" applyBorder="1" applyAlignment="1" applyProtection="1">
      <alignment horizontal="left"/>
      <protection locked="0"/>
    </xf>
    <xf numFmtId="1" fontId="8" fillId="0" borderId="41" xfId="0" applyNumberFormat="1" applyFont="1" applyBorder="1" applyAlignment="1" applyProtection="1">
      <alignment horizontal="left"/>
      <protection locked="0"/>
    </xf>
    <xf numFmtId="49" fontId="9" fillId="0" borderId="41" xfId="0" applyNumberFormat="1" applyFont="1" applyBorder="1" applyAlignment="1" applyProtection="1">
      <alignment horizontal="left"/>
      <protection locked="0"/>
    </xf>
    <xf numFmtId="47" fontId="8" fillId="0" borderId="41" xfId="0" applyNumberFormat="1" applyFont="1" applyBorder="1" applyAlignment="1" applyProtection="1">
      <alignment horizontal="center"/>
      <protection locked="0"/>
    </xf>
    <xf numFmtId="1" fontId="8" fillId="0" borderId="42" xfId="0" applyNumberFormat="1" applyFont="1" applyBorder="1" applyAlignment="1" applyProtection="1">
      <alignment horizontal="center"/>
      <protection locked="0"/>
    </xf>
    <xf numFmtId="49" fontId="11" fillId="0" borderId="19" xfId="0" applyNumberFormat="1" applyFont="1" applyBorder="1" applyAlignment="1" applyProtection="1">
      <alignment horizontal="left"/>
      <protection locked="0"/>
    </xf>
    <xf numFmtId="47" fontId="12" fillId="0" borderId="30" xfId="0" applyNumberFormat="1" applyFont="1" applyBorder="1" applyAlignment="1">
      <alignment horizontal="center"/>
    </xf>
    <xf numFmtId="49" fontId="12" fillId="0" borderId="22" xfId="0" applyNumberFormat="1" applyFont="1" applyBorder="1" applyAlignment="1" applyProtection="1">
      <alignment horizontal="left"/>
      <protection locked="0"/>
    </xf>
    <xf numFmtId="47" fontId="12" fillId="0" borderId="43" xfId="0" applyNumberFormat="1" applyFont="1" applyBorder="1" applyAlignment="1" applyProtection="1">
      <alignment horizontal="center"/>
      <protection locked="0"/>
    </xf>
    <xf numFmtId="47" fontId="12" fillId="0" borderId="31" xfId="0" applyNumberFormat="1" applyFont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0" fillId="0" borderId="29" xfId="0" applyBorder="1"/>
    <xf numFmtId="0" fontId="12" fillId="0" borderId="29" xfId="0" applyFont="1" applyBorder="1" applyAlignment="1">
      <alignment horizontal="center"/>
    </xf>
    <xf numFmtId="49" fontId="11" fillId="0" borderId="29" xfId="0" applyNumberFormat="1" applyFont="1" applyBorder="1" applyAlignment="1" applyProtection="1">
      <alignment horizontal="left"/>
      <protection locked="0"/>
    </xf>
    <xf numFmtId="49" fontId="12" fillId="0" borderId="17" xfId="0" applyNumberFormat="1" applyFont="1" applyBorder="1" applyAlignment="1" applyProtection="1">
      <alignment horizontal="left"/>
      <protection locked="0"/>
    </xf>
    <xf numFmtId="49" fontId="12" fillId="0" borderId="22" xfId="0" applyNumberFormat="1" applyFont="1" applyBorder="1" applyAlignment="1" applyProtection="1">
      <alignment horizontal="center"/>
      <protection locked="0"/>
    </xf>
    <xf numFmtId="49" fontId="0" fillId="0" borderId="44" xfId="0" applyNumberFormat="1" applyBorder="1" applyAlignment="1" applyProtection="1">
      <alignment horizontal="left"/>
      <protection locked="0"/>
    </xf>
    <xf numFmtId="49" fontId="11" fillId="0" borderId="44" xfId="0" applyNumberFormat="1" applyFont="1" applyBorder="1" applyAlignment="1" applyProtection="1">
      <alignment horizontal="left"/>
      <protection locked="0"/>
    </xf>
    <xf numFmtId="0" fontId="12" fillId="0" borderId="22" xfId="0" applyFont="1" applyBorder="1"/>
    <xf numFmtId="1" fontId="12" fillId="0" borderId="22" xfId="0" applyNumberFormat="1" applyFont="1" applyBorder="1" applyAlignment="1">
      <alignment horizontal="center"/>
    </xf>
    <xf numFmtId="49" fontId="12" fillId="0" borderId="29" xfId="0" applyNumberFormat="1" applyFont="1" applyBorder="1" applyAlignment="1" applyProtection="1">
      <alignment horizontal="left"/>
      <protection locked="0"/>
    </xf>
    <xf numFmtId="47" fontId="12" fillId="0" borderId="37" xfId="0" applyNumberFormat="1" applyFont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1" fontId="12" fillId="0" borderId="22" xfId="0" applyNumberFormat="1" applyFon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1" fontId="0" fillId="0" borderId="22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1" fontId="12" fillId="0" borderId="18" xfId="0" applyNumberFormat="1" applyFont="1" applyBorder="1" applyAlignment="1" applyProtection="1">
      <alignment horizontal="center"/>
      <protection locked="0"/>
    </xf>
    <xf numFmtId="1" fontId="0" fillId="0" borderId="29" xfId="0" applyNumberFormat="1" applyBorder="1" applyAlignment="1" applyProtection="1">
      <alignment horizontal="center"/>
      <protection locked="0"/>
    </xf>
    <xf numFmtId="1" fontId="12" fillId="0" borderId="29" xfId="0" applyNumberFormat="1" applyFont="1" applyBorder="1" applyAlignment="1" applyProtection="1">
      <alignment horizontal="center"/>
      <protection locked="0"/>
    </xf>
    <xf numFmtId="1" fontId="0" fillId="0" borderId="44" xfId="0" applyNumberFormat="1" applyBorder="1" applyAlignment="1" applyProtection="1">
      <alignment horizontal="center"/>
      <protection locked="0"/>
    </xf>
    <xf numFmtId="49" fontId="12" fillId="0" borderId="29" xfId="0" applyNumberFormat="1" applyFont="1" applyBorder="1" applyAlignment="1" applyProtection="1">
      <alignment horizontal="center"/>
      <protection locked="0"/>
    </xf>
    <xf numFmtId="1" fontId="0" fillId="0" borderId="33" xfId="0" applyNumberFormat="1" applyBorder="1" applyAlignment="1" applyProtection="1">
      <alignment horizontal="center"/>
      <protection locked="0"/>
    </xf>
    <xf numFmtId="1" fontId="0" fillId="0" borderId="22" xfId="0" applyNumberFormat="1" applyBorder="1"/>
    <xf numFmtId="1" fontId="8" fillId="0" borderId="19" xfId="0" applyNumberFormat="1" applyFont="1" applyBorder="1" applyAlignment="1" applyProtection="1">
      <alignment horizontal="left"/>
      <protection locked="0"/>
    </xf>
    <xf numFmtId="1" fontId="12" fillId="0" borderId="29" xfId="0" applyNumberFormat="1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9A1D-355B-4089-B8A0-2EDC0AEEB5C8}">
  <sheetPr codeName="List1">
    <tabColor indexed="13"/>
  </sheetPr>
  <dimension ref="C2:L30"/>
  <sheetViews>
    <sheetView showGridLines="0" showRowColHeaders="0" tabSelected="1" zoomScale="120" workbookViewId="0">
      <pane ySplit="30" topLeftCell="A31" activePane="bottomLeft" state="frozenSplit"/>
      <selection pane="bottomLeft" activeCell="D8" sqref="D8"/>
    </sheetView>
  </sheetViews>
  <sheetFormatPr defaultRowHeight="12.75" x14ac:dyDescent="0.2"/>
  <cols>
    <col min="1" max="2" width="2.85546875" customWidth="1"/>
    <col min="6" max="6" width="0.85546875" customWidth="1"/>
    <col min="7" max="7" width="5.42578125" customWidth="1"/>
    <col min="8" max="8" width="1.140625" customWidth="1"/>
    <col min="9" max="9" width="8.28515625" customWidth="1"/>
    <col min="11" max="11" width="2.7109375" customWidth="1"/>
  </cols>
  <sheetData>
    <row r="2" spans="3:12" x14ac:dyDescent="0.2">
      <c r="G2" s="1"/>
      <c r="H2" s="1"/>
      <c r="I2" s="1"/>
    </row>
    <row r="4" spans="3:12" ht="25.5" x14ac:dyDescent="0.35">
      <c r="C4" s="2" t="s">
        <v>0</v>
      </c>
      <c r="D4" s="2"/>
      <c r="E4" s="2"/>
      <c r="F4" s="2"/>
      <c r="G4" s="2"/>
      <c r="H4" s="2"/>
      <c r="I4" s="2"/>
      <c r="J4" s="2"/>
      <c r="K4" s="2"/>
    </row>
    <row r="5" spans="3:12" ht="25.5" x14ac:dyDescent="0.35">
      <c r="C5" s="2"/>
      <c r="E5" s="3" t="str">
        <f>"    " &amp; TEXT(I5-1979,"00") &amp; ".  ročník"</f>
        <v xml:space="preserve">    46.  ročník</v>
      </c>
      <c r="F5" s="3"/>
      <c r="G5" s="3"/>
      <c r="I5" s="4">
        <v>2025</v>
      </c>
      <c r="K5" t="s">
        <v>508</v>
      </c>
    </row>
    <row r="8" spans="3:12" x14ac:dyDescent="0.2">
      <c r="D8" s="6" t="s">
        <v>1</v>
      </c>
      <c r="E8" s="8"/>
      <c r="F8" s="7"/>
      <c r="G8">
        <f>$I$5-2</f>
        <v>2023</v>
      </c>
      <c r="I8" t="s">
        <v>2</v>
      </c>
      <c r="J8" t="s">
        <v>3</v>
      </c>
      <c r="L8" s="9" t="s">
        <v>4</v>
      </c>
    </row>
    <row r="9" spans="3:12" x14ac:dyDescent="0.2">
      <c r="D9" s="6" t="s">
        <v>5</v>
      </c>
      <c r="E9" s="10"/>
      <c r="F9" s="7"/>
      <c r="G9">
        <f>$I$5-4</f>
        <v>2021</v>
      </c>
      <c r="H9" t="s">
        <v>6</v>
      </c>
      <c r="I9" s="11">
        <f>$I$5-3</f>
        <v>2022</v>
      </c>
      <c r="L9" s="12" t="s">
        <v>7</v>
      </c>
    </row>
    <row r="10" spans="3:12" x14ac:dyDescent="0.2">
      <c r="D10" s="6" t="s">
        <v>8</v>
      </c>
      <c r="E10" s="10"/>
      <c r="F10" s="13"/>
      <c r="G10">
        <f>$I$5-6</f>
        <v>2019</v>
      </c>
      <c r="H10" t="s">
        <v>6</v>
      </c>
      <c r="I10" s="11">
        <f>$I$5-5</f>
        <v>2020</v>
      </c>
      <c r="J10" t="s">
        <v>3</v>
      </c>
      <c r="L10" s="12" t="s">
        <v>9</v>
      </c>
    </row>
    <row r="11" spans="3:12" x14ac:dyDescent="0.2">
      <c r="D11" s="6" t="s">
        <v>10</v>
      </c>
      <c r="E11" s="10"/>
      <c r="F11" s="14"/>
      <c r="G11">
        <f>$I$5-6</f>
        <v>2019</v>
      </c>
      <c r="H11" t="s">
        <v>6</v>
      </c>
      <c r="I11" s="11">
        <f>$I$5-5</f>
        <v>2020</v>
      </c>
      <c r="L11" s="12" t="s">
        <v>9</v>
      </c>
    </row>
    <row r="12" spans="3:12" x14ac:dyDescent="0.2">
      <c r="D12" s="6" t="s">
        <v>11</v>
      </c>
      <c r="E12" s="10"/>
      <c r="F12" s="13"/>
      <c r="G12">
        <f>$I$5-8</f>
        <v>2017</v>
      </c>
      <c r="H12" t="s">
        <v>6</v>
      </c>
      <c r="I12" s="11">
        <f>$I$5-7</f>
        <v>2018</v>
      </c>
      <c r="J12" t="s">
        <v>3</v>
      </c>
      <c r="L12" s="12" t="s">
        <v>12</v>
      </c>
    </row>
    <row r="13" spans="3:12" x14ac:dyDescent="0.2">
      <c r="D13" s="15" t="s">
        <v>13</v>
      </c>
      <c r="E13" s="16"/>
      <c r="F13" s="14"/>
      <c r="G13">
        <f>$I$5-8</f>
        <v>2017</v>
      </c>
      <c r="H13" t="s">
        <v>6</v>
      </c>
      <c r="I13" s="11">
        <f>$I$5-7</f>
        <v>2018</v>
      </c>
      <c r="J13" t="s">
        <v>3</v>
      </c>
      <c r="L13" s="12" t="s">
        <v>12</v>
      </c>
    </row>
    <row r="14" spans="3:12" x14ac:dyDescent="0.2">
      <c r="D14" s="6" t="s">
        <v>14</v>
      </c>
      <c r="E14" s="10"/>
      <c r="F14" s="13"/>
      <c r="G14">
        <f>$I$5-10</f>
        <v>2015</v>
      </c>
      <c r="H14" t="s">
        <v>6</v>
      </c>
      <c r="I14" s="11">
        <f>$I$5-9</f>
        <v>2016</v>
      </c>
      <c r="J14" t="s">
        <v>3</v>
      </c>
      <c r="L14" s="12" t="s">
        <v>15</v>
      </c>
    </row>
    <row r="15" spans="3:12" x14ac:dyDescent="0.2">
      <c r="D15" s="6" t="s">
        <v>16</v>
      </c>
      <c r="E15" s="10"/>
      <c r="F15" s="14"/>
      <c r="G15">
        <f>$I$5-10</f>
        <v>2015</v>
      </c>
      <c r="H15" t="s">
        <v>6</v>
      </c>
      <c r="I15" s="11">
        <f>$I$5-9</f>
        <v>2016</v>
      </c>
      <c r="J15" t="s">
        <v>3</v>
      </c>
      <c r="L15" s="12" t="s">
        <v>15</v>
      </c>
    </row>
    <row r="16" spans="3:12" x14ac:dyDescent="0.2">
      <c r="D16" s="6" t="s">
        <v>17</v>
      </c>
      <c r="E16" s="10"/>
      <c r="F16" s="13"/>
      <c r="G16">
        <f>$I$5-12</f>
        <v>2013</v>
      </c>
      <c r="H16" t="s">
        <v>6</v>
      </c>
      <c r="I16" s="11">
        <f>$I$5-11</f>
        <v>2014</v>
      </c>
      <c r="J16" t="s">
        <v>3</v>
      </c>
      <c r="L16" s="12" t="s">
        <v>18</v>
      </c>
    </row>
    <row r="17" spans="4:12" x14ac:dyDescent="0.2">
      <c r="D17" s="6" t="s">
        <v>19</v>
      </c>
      <c r="E17" s="10"/>
      <c r="F17" s="14"/>
      <c r="G17">
        <f>$I$5-12</f>
        <v>2013</v>
      </c>
      <c r="H17" t="s">
        <v>6</v>
      </c>
      <c r="I17" s="11">
        <f>$I$5-11</f>
        <v>2014</v>
      </c>
      <c r="J17" t="s">
        <v>3</v>
      </c>
      <c r="L17" s="12" t="s">
        <v>18</v>
      </c>
    </row>
    <row r="18" spans="4:12" x14ac:dyDescent="0.2">
      <c r="D18" s="6" t="s">
        <v>20</v>
      </c>
      <c r="E18" s="10"/>
      <c r="F18" s="13"/>
      <c r="G18">
        <f>$I$5-15</f>
        <v>2010</v>
      </c>
      <c r="H18" t="s">
        <v>6</v>
      </c>
      <c r="I18" s="11">
        <f>$I$5-13</f>
        <v>2012</v>
      </c>
      <c r="J18" t="s">
        <v>3</v>
      </c>
      <c r="L18" s="12" t="s">
        <v>18</v>
      </c>
    </row>
    <row r="19" spans="4:12" x14ac:dyDescent="0.2">
      <c r="D19" s="6" t="s">
        <v>21</v>
      </c>
      <c r="E19" s="10"/>
      <c r="F19" s="14"/>
      <c r="G19">
        <f>$I$5-15</f>
        <v>2010</v>
      </c>
      <c r="H19" t="s">
        <v>6</v>
      </c>
      <c r="I19" s="11">
        <f>$I$5-13</f>
        <v>2012</v>
      </c>
      <c r="J19" t="s">
        <v>3</v>
      </c>
      <c r="L19" s="12" t="s">
        <v>22</v>
      </c>
    </row>
    <row r="20" spans="4:12" x14ac:dyDescent="0.2">
      <c r="D20" s="6" t="s">
        <v>23</v>
      </c>
      <c r="E20" s="10"/>
      <c r="F20" s="13"/>
      <c r="G20">
        <f>$I$5-17</f>
        <v>2008</v>
      </c>
      <c r="H20" t="s">
        <v>6</v>
      </c>
      <c r="I20" s="11">
        <f>$I$5-16</f>
        <v>2009</v>
      </c>
      <c r="J20" t="s">
        <v>3</v>
      </c>
      <c r="L20" s="12" t="s">
        <v>22</v>
      </c>
    </row>
    <row r="21" spans="4:12" x14ac:dyDescent="0.2">
      <c r="D21" s="6" t="s">
        <v>24</v>
      </c>
      <c r="E21" s="10"/>
      <c r="F21" s="14"/>
      <c r="G21">
        <f>$I$5-17</f>
        <v>2008</v>
      </c>
      <c r="H21" t="s">
        <v>6</v>
      </c>
      <c r="I21" s="11">
        <f>$I$5-16</f>
        <v>2009</v>
      </c>
      <c r="J21" t="s">
        <v>3</v>
      </c>
      <c r="L21" s="12" t="s">
        <v>25</v>
      </c>
    </row>
    <row r="22" spans="4:12" x14ac:dyDescent="0.2">
      <c r="D22" s="15" t="s">
        <v>26</v>
      </c>
      <c r="E22" s="16"/>
      <c r="F22" s="13"/>
      <c r="G22">
        <f>$I$5-39</f>
        <v>1986</v>
      </c>
      <c r="H22" t="s">
        <v>6</v>
      </c>
      <c r="I22" s="11">
        <f>$I$5-18</f>
        <v>2007</v>
      </c>
      <c r="J22" t="s">
        <v>3</v>
      </c>
      <c r="L22" s="12" t="s">
        <v>28</v>
      </c>
    </row>
    <row r="23" spans="4:12" x14ac:dyDescent="0.2">
      <c r="D23" s="15" t="s">
        <v>118</v>
      </c>
      <c r="E23" s="16"/>
      <c r="F23" s="13"/>
      <c r="G23">
        <f>$I$5-40</f>
        <v>1985</v>
      </c>
      <c r="I23" t="s">
        <v>27</v>
      </c>
      <c r="J23" t="s">
        <v>3</v>
      </c>
      <c r="L23" s="12" t="s">
        <v>28</v>
      </c>
    </row>
    <row r="24" spans="4:12" x14ac:dyDescent="0.2">
      <c r="D24" s="15" t="s">
        <v>29</v>
      </c>
      <c r="E24" s="16"/>
      <c r="F24" s="14"/>
      <c r="G24" s="17">
        <f>$I$5-39</f>
        <v>1986</v>
      </c>
      <c r="H24" t="s">
        <v>6</v>
      </c>
      <c r="I24" s="11">
        <f>$I$5-18</f>
        <v>2007</v>
      </c>
      <c r="J24" t="s">
        <v>3</v>
      </c>
      <c r="L24" s="12" t="s">
        <v>25</v>
      </c>
    </row>
    <row r="25" spans="4:12" x14ac:dyDescent="0.2">
      <c r="D25" s="6" t="s">
        <v>30</v>
      </c>
      <c r="E25" s="10"/>
      <c r="F25" s="14"/>
      <c r="G25" s="17">
        <f>$I$5-49</f>
        <v>1976</v>
      </c>
      <c r="H25" t="s">
        <v>6</v>
      </c>
      <c r="I25" s="11">
        <f>$I$5-40</f>
        <v>1985</v>
      </c>
      <c r="J25" t="s">
        <v>3</v>
      </c>
      <c r="L25" s="12" t="s">
        <v>25</v>
      </c>
    </row>
    <row r="26" spans="4:12" x14ac:dyDescent="0.2">
      <c r="D26" s="6" t="s">
        <v>31</v>
      </c>
      <c r="E26" s="10"/>
      <c r="F26" s="14"/>
      <c r="G26" s="17">
        <f>$I$5-59</f>
        <v>1966</v>
      </c>
      <c r="H26" t="s">
        <v>6</v>
      </c>
      <c r="I26" s="11">
        <f>$I$5-50</f>
        <v>1975</v>
      </c>
      <c r="J26" t="s">
        <v>3</v>
      </c>
      <c r="L26" s="12" t="s">
        <v>25</v>
      </c>
    </row>
    <row r="27" spans="4:12" x14ac:dyDescent="0.2">
      <c r="D27" s="6" t="s">
        <v>32</v>
      </c>
      <c r="E27" s="10"/>
      <c r="F27" s="14"/>
      <c r="G27" s="17">
        <f>$I$5-69</f>
        <v>1956</v>
      </c>
      <c r="H27" t="s">
        <v>6</v>
      </c>
      <c r="I27" s="11">
        <f>$I$5-60</f>
        <v>1965</v>
      </c>
      <c r="J27" t="s">
        <v>3</v>
      </c>
      <c r="L27" s="12" t="s">
        <v>25</v>
      </c>
    </row>
    <row r="28" spans="4:12" x14ac:dyDescent="0.2">
      <c r="D28" s="6" t="s">
        <v>33</v>
      </c>
      <c r="E28" s="10"/>
      <c r="F28" s="14"/>
      <c r="G28">
        <f>$I$5-70</f>
        <v>1955</v>
      </c>
      <c r="I28" t="s">
        <v>27</v>
      </c>
      <c r="J28" t="s">
        <v>3</v>
      </c>
      <c r="L28" s="12" t="s">
        <v>25</v>
      </c>
    </row>
    <row r="29" spans="4:12" x14ac:dyDescent="0.2">
      <c r="D29" s="6" t="s">
        <v>34</v>
      </c>
      <c r="E29" s="10"/>
      <c r="F29" s="14"/>
    </row>
    <row r="30" spans="4:12" x14ac:dyDescent="0.2">
      <c r="D30" s="6" t="s">
        <v>119</v>
      </c>
      <c r="E30" s="10"/>
      <c r="F30" s="13"/>
    </row>
  </sheetData>
  <sheetProtection selectLockedCells="1"/>
  <phoneticPr fontId="10" type="noConversion"/>
  <hyperlinks>
    <hyperlink ref="D8" location="'Ml. I.'!A1" display="'Ml. I.'!A1" xr:uid="{08E6905E-1BA0-43F7-8FC4-B7BE863B5A13}"/>
    <hyperlink ref="D9" location="'Ml. II.'!A1" display="'Ml. II.'!A1" xr:uid="{57C86B53-1211-49FD-8193-67234C293EC1}"/>
    <hyperlink ref="D10" location="'Př. Z'!A1" display="'Př. Z'!A1" xr:uid="{648FA156-5FA5-4204-9B03-459A97F36D9A}"/>
    <hyperlink ref="D11" location="'Př. M'!A1" display="'Př. M'!A1" xr:uid="{C17015F1-3D53-4254-8374-8C24C1B212F2}"/>
    <hyperlink ref="D12" location="'Mini Z'!A1" display="'Mini Z'!A1" xr:uid="{2A5CCBD7-0B10-42ED-A08C-6D0A0A224A9C}"/>
    <hyperlink ref="D13" location="'Mini M'!A1" display="'Mini M'!A1" xr:uid="{0E4612A3-397E-4EA9-9C75-C54CA50E8431}"/>
    <hyperlink ref="D14" location="Nej.Z!A1" display="Nej.Z!A1" xr:uid="{1E7F6565-09C4-49BE-8845-E3E85D97EA25}"/>
    <hyperlink ref="D15" location="Nej.M!A1" display="Nej.M!A1" xr:uid="{6406A5E0-B37A-4286-965F-5319255E46E9}"/>
    <hyperlink ref="D16" location="Ml.Z!A1" display="Ml.Z!A1" xr:uid="{DB8DACA1-4FB2-487D-A1ED-7F8359724F7C}"/>
    <hyperlink ref="D17" location="Ml.M!A1" display="Ml.M!A1" xr:uid="{94C9B0AF-8DAD-4D29-91A1-EBF7598C4B35}"/>
    <hyperlink ref="D18" location="St.Z!A1" display="St.Z!A1" xr:uid="{4FB9E5E4-C585-4C5E-8A47-3F7498650AFF}"/>
    <hyperlink ref="D19" location="St.M!A1" display="St.M!A1" xr:uid="{89FE9695-B6FC-46E0-A655-5BAF1AA1C18B}"/>
    <hyperlink ref="D20" location="Dor.Z!A1" display="Dor.Z!A1" xr:uid="{6A621985-B649-44D1-A2FD-E5BACECF0332}"/>
    <hyperlink ref="D21" location="Dor.M!A1" display="Dor.M!A1" xr:uid="{1C856434-EDF8-440A-9661-9122037F42AF}"/>
    <hyperlink ref="D22" location="Z!A1" display="Z!A1" xr:uid="{BFBF1DE2-7B8B-443C-AFAD-962CB4CA49B1}"/>
    <hyperlink ref="D24" location="M!A1" display="M!A1" xr:uid="{01A32421-1210-457F-8C2A-85B250744914}"/>
    <hyperlink ref="D25" location="'V40'!A1" display="'V40'!A1" xr:uid="{97133C47-8A57-4167-A820-A78700F7BFD2}"/>
    <hyperlink ref="D26" location="'V50'!A1" display="'V50'!A1" xr:uid="{9F5B9BA2-DC59-4DF8-9EA8-217371D93225}"/>
    <hyperlink ref="D27" location="'V60'!A1" display="'V60'!A1" xr:uid="{86C99833-C130-4C63-971D-ED8588EB3DD4}"/>
    <hyperlink ref="D28" location="'V70'!A1" display="'V70'!A1" xr:uid="{F7012765-F213-4BED-AF3E-10E9E2566E04}"/>
    <hyperlink ref="D30" location="'Hl.z. Z'!A1" display="Hlavní závod ženy" xr:uid="{716FE7AC-605D-4177-8482-E4521790E8FC}"/>
    <hyperlink ref="D23" location="'Z40'!A1" display="ženy 40" xr:uid="{5F8E6EE7-F4F4-4690-9F0E-E275D24E4875}"/>
    <hyperlink ref="D29" location="Hl.z.!A1" display="Hl.z.!A1" xr:uid="{C0D139E6-E26B-4495-9061-B1045AA1F658}"/>
  </hyperlinks>
  <pageMargins left="0.79" right="0.79" top="0.98" bottom="0.98" header="0.49" footer="0.49"/>
  <pageSetup paperSize="9" orientation="portrait" r:id="rId1"/>
  <headerFooter alignWithMargins="0"/>
  <ignoredErrors>
    <ignoredError sqref="G2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85A1-D129-4014-85F1-C756D990989A}">
  <sheetPr codeName="List10">
    <tabColor indexed="10"/>
  </sheetPr>
  <dimension ref="B1:H22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Obsah!$D$16</f>
        <v>mladší žákyně</v>
      </c>
      <c r="E2" s="18"/>
      <c r="G2" t="str">
        <f>Obsah!$G$16 &amp; " - " &amp; Obsah!$I$16</f>
        <v>2013 - 2014</v>
      </c>
    </row>
    <row r="3" spans="2:8" ht="12.75" customHeight="1" x14ac:dyDescent="0.2">
      <c r="C3" t="s">
        <v>36</v>
      </c>
      <c r="D3" s="18" t="str">
        <f>Obsah!$L$17</f>
        <v>1000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72"/>
      <c r="C7" s="43" t="s">
        <v>391</v>
      </c>
      <c r="D7" s="43" t="s">
        <v>392</v>
      </c>
      <c r="E7" s="43" t="s">
        <v>159</v>
      </c>
      <c r="F7" s="43" t="s">
        <v>393</v>
      </c>
      <c r="G7" s="62">
        <v>2.6840277777777778E-3</v>
      </c>
      <c r="H7" s="63">
        <v>1</v>
      </c>
    </row>
    <row r="8" spans="2:8" x14ac:dyDescent="0.2">
      <c r="B8" s="70"/>
      <c r="C8" s="42" t="s">
        <v>154</v>
      </c>
      <c r="D8" s="42" t="s">
        <v>63</v>
      </c>
      <c r="E8" s="42" t="s">
        <v>159</v>
      </c>
      <c r="F8" s="42" t="s">
        <v>121</v>
      </c>
      <c r="G8" s="29">
        <v>2.7442129629629631E-3</v>
      </c>
      <c r="H8" s="30">
        <v>2</v>
      </c>
    </row>
    <row r="9" spans="2:8" x14ac:dyDescent="0.2">
      <c r="B9" s="70"/>
      <c r="C9" s="42" t="s">
        <v>163</v>
      </c>
      <c r="D9" s="42" t="s">
        <v>58</v>
      </c>
      <c r="E9" s="42" t="s">
        <v>159</v>
      </c>
      <c r="F9" s="42" t="s">
        <v>47</v>
      </c>
      <c r="G9" s="29">
        <v>2.8067129629629631E-3</v>
      </c>
      <c r="H9" s="30">
        <v>3</v>
      </c>
    </row>
    <row r="10" spans="2:8" x14ac:dyDescent="0.2">
      <c r="B10" s="28"/>
      <c r="C10" s="36" t="s">
        <v>394</v>
      </c>
      <c r="D10" s="36" t="s">
        <v>314</v>
      </c>
      <c r="E10" s="36" t="s">
        <v>149</v>
      </c>
      <c r="F10" s="36" t="s">
        <v>193</v>
      </c>
      <c r="G10" s="33">
        <v>2.8969907407407408E-3</v>
      </c>
      <c r="H10" s="121">
        <v>4</v>
      </c>
    </row>
    <row r="11" spans="2:8" x14ac:dyDescent="0.2">
      <c r="B11" s="28"/>
      <c r="C11" s="36" t="s">
        <v>306</v>
      </c>
      <c r="D11" s="36" t="s">
        <v>395</v>
      </c>
      <c r="E11" s="36" t="s">
        <v>149</v>
      </c>
      <c r="F11" s="36" t="s">
        <v>309</v>
      </c>
      <c r="G11" s="33">
        <v>3.0150462962962965E-3</v>
      </c>
      <c r="H11" s="121">
        <v>5</v>
      </c>
    </row>
    <row r="12" spans="2:8" x14ac:dyDescent="0.2">
      <c r="B12" s="28"/>
      <c r="C12" s="36" t="s">
        <v>396</v>
      </c>
      <c r="D12" s="36" t="s">
        <v>397</v>
      </c>
      <c r="E12" s="36" t="s">
        <v>159</v>
      </c>
      <c r="F12" s="36" t="s">
        <v>221</v>
      </c>
      <c r="G12" s="33">
        <v>3.0451388888888893E-3</v>
      </c>
      <c r="H12" s="121">
        <v>6</v>
      </c>
    </row>
    <row r="13" spans="2:8" x14ac:dyDescent="0.2">
      <c r="B13" s="28"/>
      <c r="C13" s="36" t="s">
        <v>398</v>
      </c>
      <c r="D13" s="36" t="s">
        <v>399</v>
      </c>
      <c r="E13" s="36" t="s">
        <v>149</v>
      </c>
      <c r="F13" s="36" t="s">
        <v>68</v>
      </c>
      <c r="G13" s="33">
        <v>3.0868055555555553E-3</v>
      </c>
      <c r="H13" s="121">
        <v>7</v>
      </c>
    </row>
    <row r="14" spans="2:8" x14ac:dyDescent="0.2">
      <c r="B14" s="28"/>
      <c r="C14" s="36" t="s">
        <v>158</v>
      </c>
      <c r="D14" s="36" t="s">
        <v>61</v>
      </c>
      <c r="E14" s="36" t="s">
        <v>159</v>
      </c>
      <c r="F14" s="36" t="s">
        <v>68</v>
      </c>
      <c r="G14" s="33">
        <v>3.1539351851851854E-3</v>
      </c>
      <c r="H14" s="121">
        <v>8</v>
      </c>
    </row>
    <row r="15" spans="2:8" x14ac:dyDescent="0.2">
      <c r="B15" s="28"/>
      <c r="C15" s="36" t="s">
        <v>310</v>
      </c>
      <c r="D15" s="36" t="s">
        <v>147</v>
      </c>
      <c r="E15" s="36" t="s">
        <v>149</v>
      </c>
      <c r="F15" s="36"/>
      <c r="G15" s="33">
        <v>3.2106481481481478E-3</v>
      </c>
      <c r="H15" s="121">
        <v>9</v>
      </c>
    </row>
    <row r="16" spans="2:8" x14ac:dyDescent="0.2">
      <c r="B16" s="28"/>
      <c r="C16" s="36" t="s">
        <v>160</v>
      </c>
      <c r="D16" s="36" t="s">
        <v>46</v>
      </c>
      <c r="E16" s="36" t="s">
        <v>159</v>
      </c>
      <c r="F16" s="36" t="s">
        <v>400</v>
      </c>
      <c r="G16" s="33">
        <v>3.2233796296296294E-3</v>
      </c>
      <c r="H16" s="121">
        <v>10</v>
      </c>
    </row>
    <row r="17" spans="2:8" x14ac:dyDescent="0.2">
      <c r="B17" s="28"/>
      <c r="C17" s="36" t="s">
        <v>401</v>
      </c>
      <c r="D17" s="36" t="s">
        <v>138</v>
      </c>
      <c r="E17" s="36" t="s">
        <v>149</v>
      </c>
      <c r="F17" s="36" t="s">
        <v>68</v>
      </c>
      <c r="G17" s="33">
        <v>3.2268518518518518E-3</v>
      </c>
      <c r="H17" s="121">
        <v>11</v>
      </c>
    </row>
    <row r="18" spans="2:8" x14ac:dyDescent="0.2">
      <c r="B18" s="28"/>
      <c r="C18" s="36" t="s">
        <v>402</v>
      </c>
      <c r="D18" s="36" t="s">
        <v>96</v>
      </c>
      <c r="E18" s="36" t="s">
        <v>149</v>
      </c>
      <c r="F18" s="36" t="s">
        <v>68</v>
      </c>
      <c r="G18" s="33">
        <v>3.2488425925925927E-3</v>
      </c>
      <c r="H18" s="121">
        <v>12</v>
      </c>
    </row>
    <row r="19" spans="2:8" x14ac:dyDescent="0.2">
      <c r="B19" s="28"/>
      <c r="C19" s="36" t="s">
        <v>403</v>
      </c>
      <c r="D19" s="36" t="s">
        <v>404</v>
      </c>
      <c r="E19" s="36" t="s">
        <v>149</v>
      </c>
      <c r="F19" s="36" t="s">
        <v>47</v>
      </c>
      <c r="G19" s="33">
        <v>3.4085648148148148E-3</v>
      </c>
      <c r="H19" s="121">
        <v>13</v>
      </c>
    </row>
    <row r="20" spans="2:8" x14ac:dyDescent="0.2">
      <c r="B20" s="28"/>
      <c r="C20" s="36" t="s">
        <v>155</v>
      </c>
      <c r="D20" s="36" t="s">
        <v>92</v>
      </c>
      <c r="E20" s="36" t="s">
        <v>159</v>
      </c>
      <c r="F20" s="36" t="s">
        <v>405</v>
      </c>
      <c r="G20" s="33">
        <v>3.4618055555555556E-3</v>
      </c>
      <c r="H20" s="121">
        <v>14</v>
      </c>
    </row>
    <row r="21" spans="2:8" x14ac:dyDescent="0.2">
      <c r="B21" s="28"/>
      <c r="C21" s="36" t="s">
        <v>55</v>
      </c>
      <c r="D21" s="36" t="s">
        <v>60</v>
      </c>
      <c r="E21" s="36" t="s">
        <v>159</v>
      </c>
      <c r="F21" s="36" t="s">
        <v>329</v>
      </c>
      <c r="G21" s="33">
        <v>3.4918981481481481E-3</v>
      </c>
      <c r="H21" s="121">
        <v>15</v>
      </c>
    </row>
    <row r="22" spans="2:8" ht="13.5" thickBot="1" x14ac:dyDescent="0.25">
      <c r="B22" s="40"/>
      <c r="C22" s="74" t="s">
        <v>161</v>
      </c>
      <c r="D22" s="74" t="s">
        <v>143</v>
      </c>
      <c r="E22" s="74" t="s">
        <v>159</v>
      </c>
      <c r="F22" s="74" t="s">
        <v>305</v>
      </c>
      <c r="G22" s="99">
        <v>4.1759259259259258E-3</v>
      </c>
      <c r="H22" s="100">
        <v>16</v>
      </c>
    </row>
  </sheetData>
  <phoneticPr fontId="10" type="noConversion"/>
  <hyperlinks>
    <hyperlink ref="C2" location="Obsah!A1" display="Obsah!A1" xr:uid="{EBD54AD2-53D1-4C7F-8EFC-DC3E004D31F8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  <ignoredErrors>
    <ignoredError sqref="E7:E2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CD84-0F0F-49D6-A2A8-D44FB20BB51C}">
  <sheetPr codeName="List11">
    <tabColor indexed="56"/>
  </sheetPr>
  <dimension ref="B1:H16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Obsah!$D$17</f>
        <v>mladší žáci</v>
      </c>
      <c r="E2" s="18"/>
      <c r="G2" t="str">
        <f>Obsah!$G$16 &amp; " - " &amp; Obsah!$I$16</f>
        <v>2013 - 2014</v>
      </c>
    </row>
    <row r="3" spans="2:8" ht="12.75" customHeight="1" x14ac:dyDescent="0.2">
      <c r="C3" t="s">
        <v>36</v>
      </c>
      <c r="D3" s="18" t="str">
        <f>Obsah!$L$17</f>
        <v>1000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9"/>
      <c r="C7" s="43" t="s">
        <v>406</v>
      </c>
      <c r="D7" s="43" t="s">
        <v>407</v>
      </c>
      <c r="E7" s="43" t="s">
        <v>159</v>
      </c>
      <c r="F7" s="43" t="s">
        <v>329</v>
      </c>
      <c r="G7" s="62">
        <v>2.8969907407407408E-3</v>
      </c>
      <c r="H7" s="27">
        <v>1</v>
      </c>
    </row>
    <row r="8" spans="2:8" x14ac:dyDescent="0.2">
      <c r="B8" s="70"/>
      <c r="C8" s="42" t="s">
        <v>236</v>
      </c>
      <c r="D8" s="42" t="s">
        <v>408</v>
      </c>
      <c r="E8" s="42" t="s">
        <v>159</v>
      </c>
      <c r="F8" s="42" t="s">
        <v>237</v>
      </c>
      <c r="G8" s="29">
        <v>3.1099537037037038E-3</v>
      </c>
      <c r="H8" s="30">
        <v>2</v>
      </c>
    </row>
    <row r="9" spans="2:8" ht="13.5" thickBot="1" x14ac:dyDescent="0.25">
      <c r="B9" s="40"/>
      <c r="C9" s="68" t="s">
        <v>153</v>
      </c>
      <c r="D9" s="68" t="s">
        <v>77</v>
      </c>
      <c r="E9" s="68" t="s">
        <v>149</v>
      </c>
      <c r="F9" s="68" t="s">
        <v>329</v>
      </c>
      <c r="G9" s="75">
        <v>3.2141203703703702E-3</v>
      </c>
      <c r="H9" s="76">
        <v>3</v>
      </c>
    </row>
    <row r="11" spans="2:8" x14ac:dyDescent="0.2">
      <c r="B11" s="34"/>
      <c r="C11" s="34"/>
      <c r="D11" s="34"/>
      <c r="E11" s="34"/>
      <c r="F11" s="34"/>
      <c r="G11" s="34"/>
      <c r="H11" s="34"/>
    </row>
    <row r="12" spans="2:8" x14ac:dyDescent="0.2">
      <c r="B12" s="34"/>
      <c r="C12" s="34"/>
      <c r="D12" s="34"/>
      <c r="E12" s="34"/>
      <c r="F12" s="34"/>
      <c r="G12" s="34"/>
      <c r="H12" s="34"/>
    </row>
    <row r="13" spans="2:8" x14ac:dyDescent="0.2">
      <c r="B13" s="34"/>
      <c r="C13" s="34"/>
      <c r="D13" s="34"/>
      <c r="E13" s="34"/>
      <c r="F13" s="34"/>
      <c r="G13" s="34"/>
      <c r="H13" s="34"/>
    </row>
    <row r="14" spans="2:8" x14ac:dyDescent="0.2">
      <c r="B14" s="34"/>
      <c r="C14" s="34"/>
      <c r="D14" s="34"/>
      <c r="E14" s="34"/>
      <c r="F14" s="34"/>
      <c r="G14" s="34"/>
      <c r="H14" s="34"/>
    </row>
    <row r="15" spans="2:8" x14ac:dyDescent="0.2">
      <c r="B15" s="34"/>
      <c r="C15" s="34"/>
      <c r="D15" s="34"/>
      <c r="E15" s="34"/>
      <c r="F15" s="34"/>
      <c r="G15" s="34"/>
      <c r="H15" s="34"/>
    </row>
    <row r="16" spans="2:8" x14ac:dyDescent="0.2">
      <c r="B16" s="34"/>
      <c r="C16" s="34"/>
      <c r="D16" s="34"/>
      <c r="E16" s="34"/>
      <c r="F16" s="34"/>
      <c r="G16" s="34"/>
      <c r="H16" s="34"/>
    </row>
  </sheetData>
  <phoneticPr fontId="10" type="noConversion"/>
  <hyperlinks>
    <hyperlink ref="C2" location="Obsah!A1" display="Obsah!A1" xr:uid="{385D383F-36F0-4ABE-BDAC-7B57E47B5043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  <ignoredErrors>
    <ignoredError sqref="E7:E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87224-B9D3-4F44-9335-447103144B34}">
  <sheetPr codeName="List12">
    <tabColor indexed="10"/>
  </sheetPr>
  <dimension ref="B1:H18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Obsah!$D$18</f>
        <v>starší žákyně</v>
      </c>
      <c r="E2" s="18"/>
      <c r="G2" t="str">
        <f>Obsah!$G$18 &amp; " - " &amp; Obsah!$I$18</f>
        <v>2010 - 2012</v>
      </c>
    </row>
    <row r="3" spans="2:8" ht="12.75" customHeight="1" x14ac:dyDescent="0.2">
      <c r="C3" t="s">
        <v>36</v>
      </c>
      <c r="D3" s="18" t="str">
        <f>Obsah!$L$18</f>
        <v>1000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72"/>
      <c r="C7" s="43" t="s">
        <v>409</v>
      </c>
      <c r="D7" s="43" t="s">
        <v>410</v>
      </c>
      <c r="E7" s="43" t="s">
        <v>72</v>
      </c>
      <c r="F7" s="43" t="s">
        <v>193</v>
      </c>
      <c r="G7" s="62">
        <v>2.5069444444444445E-3</v>
      </c>
      <c r="H7" s="63">
        <v>1</v>
      </c>
    </row>
    <row r="8" spans="2:8" x14ac:dyDescent="0.2">
      <c r="B8" s="70"/>
      <c r="C8" s="42" t="s">
        <v>359</v>
      </c>
      <c r="D8" s="42" t="s">
        <v>141</v>
      </c>
      <c r="E8" s="42" t="s">
        <v>80</v>
      </c>
      <c r="F8" s="42" t="s">
        <v>361</v>
      </c>
      <c r="G8" s="29">
        <v>2.5729166666666669E-3</v>
      </c>
      <c r="H8" s="30">
        <v>2</v>
      </c>
    </row>
    <row r="9" spans="2:8" x14ac:dyDescent="0.2">
      <c r="B9" s="70"/>
      <c r="C9" s="42" t="s">
        <v>411</v>
      </c>
      <c r="D9" s="42" t="s">
        <v>412</v>
      </c>
      <c r="E9" s="42" t="s">
        <v>72</v>
      </c>
      <c r="F9" s="42" t="s">
        <v>378</v>
      </c>
      <c r="G9" s="29">
        <v>2.6006944444444441E-3</v>
      </c>
      <c r="H9" s="30">
        <v>3</v>
      </c>
    </row>
    <row r="10" spans="2:8" x14ac:dyDescent="0.2">
      <c r="B10" s="70"/>
      <c r="C10" s="36" t="s">
        <v>413</v>
      </c>
      <c r="D10" s="36" t="s">
        <v>414</v>
      </c>
      <c r="E10" s="36" t="s">
        <v>67</v>
      </c>
      <c r="F10" s="36" t="s">
        <v>415</v>
      </c>
      <c r="G10" s="33">
        <v>2.689814814814815E-3</v>
      </c>
      <c r="H10" s="121">
        <v>4</v>
      </c>
    </row>
    <row r="11" spans="2:8" x14ac:dyDescent="0.2">
      <c r="B11" s="70"/>
      <c r="C11" s="36" t="s">
        <v>416</v>
      </c>
      <c r="D11" s="36" t="s">
        <v>269</v>
      </c>
      <c r="E11" s="36" t="s">
        <v>67</v>
      </c>
      <c r="F11" s="36" t="s">
        <v>193</v>
      </c>
      <c r="G11" s="122">
        <v>2.9675925925925924E-3</v>
      </c>
      <c r="H11" s="121">
        <v>5</v>
      </c>
    </row>
    <row r="12" spans="2:8" x14ac:dyDescent="0.2">
      <c r="B12" s="70"/>
      <c r="C12" s="36" t="s">
        <v>417</v>
      </c>
      <c r="D12" s="36" t="s">
        <v>138</v>
      </c>
      <c r="E12" s="36" t="s">
        <v>72</v>
      </c>
      <c r="F12" s="36" t="s">
        <v>68</v>
      </c>
      <c r="G12" s="122">
        <v>2.9710648148148148E-3</v>
      </c>
      <c r="H12" s="121">
        <v>6</v>
      </c>
    </row>
    <row r="13" spans="2:8" x14ac:dyDescent="0.2">
      <c r="B13" s="70"/>
      <c r="C13" s="36" t="s">
        <v>418</v>
      </c>
      <c r="D13" s="36" t="s">
        <v>138</v>
      </c>
      <c r="E13" s="36" t="s">
        <v>67</v>
      </c>
      <c r="F13" s="36" t="s">
        <v>68</v>
      </c>
      <c r="G13" s="122">
        <v>3.0208333333333333E-3</v>
      </c>
      <c r="H13" s="121">
        <v>7</v>
      </c>
    </row>
    <row r="14" spans="2:8" x14ac:dyDescent="0.2">
      <c r="B14" s="70"/>
      <c r="C14" s="36" t="s">
        <v>140</v>
      </c>
      <c r="D14" s="36" t="s">
        <v>419</v>
      </c>
      <c r="E14" s="36" t="s">
        <v>67</v>
      </c>
      <c r="F14" s="36" t="s">
        <v>193</v>
      </c>
      <c r="G14" s="122">
        <v>3.0370370370370369E-3</v>
      </c>
      <c r="H14" s="121">
        <v>8</v>
      </c>
    </row>
    <row r="15" spans="2:8" x14ac:dyDescent="0.2">
      <c r="B15" s="70"/>
      <c r="C15" s="36" t="s">
        <v>169</v>
      </c>
      <c r="D15" s="36" t="s">
        <v>70</v>
      </c>
      <c r="E15" s="36" t="s">
        <v>67</v>
      </c>
      <c r="F15" s="36" t="s">
        <v>68</v>
      </c>
      <c r="G15" s="122">
        <v>3.0902777777777777E-3</v>
      </c>
      <c r="H15" s="121">
        <v>9</v>
      </c>
    </row>
    <row r="16" spans="2:8" x14ac:dyDescent="0.2">
      <c r="B16" s="70"/>
      <c r="C16" s="36" t="s">
        <v>62</v>
      </c>
      <c r="D16" s="36" t="s">
        <v>66</v>
      </c>
      <c r="E16" s="36" t="s">
        <v>67</v>
      </c>
      <c r="F16" s="36" t="s">
        <v>313</v>
      </c>
      <c r="G16" s="122">
        <v>3.2037037037037038E-3</v>
      </c>
      <c r="H16" s="121">
        <v>10</v>
      </c>
    </row>
    <row r="17" spans="2:8" x14ac:dyDescent="0.2">
      <c r="B17" s="28"/>
      <c r="C17" s="36" t="s">
        <v>403</v>
      </c>
      <c r="D17" s="36" t="s">
        <v>124</v>
      </c>
      <c r="E17" s="36" t="s">
        <v>72</v>
      </c>
      <c r="F17" s="36" t="s">
        <v>420</v>
      </c>
      <c r="G17" s="33">
        <v>3.2916666666666663E-3</v>
      </c>
      <c r="H17" s="121">
        <v>11</v>
      </c>
    </row>
    <row r="18" spans="2:8" ht="13.5" thickBot="1" x14ac:dyDescent="0.25">
      <c r="B18" s="40"/>
      <c r="C18" s="74" t="s">
        <v>161</v>
      </c>
      <c r="D18" s="74" t="s">
        <v>138</v>
      </c>
      <c r="E18" s="74" t="s">
        <v>72</v>
      </c>
      <c r="F18" s="74" t="s">
        <v>47</v>
      </c>
      <c r="G18" s="99">
        <v>3.4166666666666664E-3</v>
      </c>
      <c r="H18" s="100">
        <v>12</v>
      </c>
    </row>
  </sheetData>
  <phoneticPr fontId="10" type="noConversion"/>
  <hyperlinks>
    <hyperlink ref="C2" location="Obsah!A1" display="Obsah!A1" xr:uid="{0F785601-4502-4C07-9072-6436FAAE3170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  <ignoredErrors>
    <ignoredError sqref="E7:E1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B8B3B-669C-437E-85C1-F5E24EFB39A3}">
  <sheetPr codeName="List13">
    <tabColor indexed="56"/>
  </sheetPr>
  <dimension ref="B1:H10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Obsah!$D$19</f>
        <v>starší žáci</v>
      </c>
      <c r="E2" s="18"/>
      <c r="G2" t="str">
        <f>Obsah!$G$18 &amp; " - " &amp; Obsah!$I$18</f>
        <v>2010 - 2012</v>
      </c>
    </row>
    <row r="3" spans="2:8" ht="12.75" customHeight="1" x14ac:dyDescent="0.2">
      <c r="C3" t="s">
        <v>36</v>
      </c>
      <c r="D3" s="18" t="str">
        <f>Obsah!$L$19</f>
        <v>1500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150"/>
      <c r="C7" s="158" t="s">
        <v>85</v>
      </c>
      <c r="D7" s="158" t="s">
        <v>82</v>
      </c>
      <c r="E7" s="159">
        <v>2010</v>
      </c>
      <c r="F7" s="158" t="s">
        <v>50</v>
      </c>
      <c r="G7" s="160">
        <v>4.4456018518518525E-3</v>
      </c>
      <c r="H7" s="30">
        <v>1</v>
      </c>
    </row>
    <row r="8" spans="2:8" x14ac:dyDescent="0.2">
      <c r="B8" s="152"/>
      <c r="C8" s="78" t="s">
        <v>381</v>
      </c>
      <c r="D8" s="78" t="s">
        <v>82</v>
      </c>
      <c r="E8" s="79">
        <v>2011</v>
      </c>
      <c r="F8" s="78" t="s">
        <v>421</v>
      </c>
      <c r="G8" s="64">
        <v>4.9456018518518521E-3</v>
      </c>
      <c r="H8" s="77">
        <v>2</v>
      </c>
    </row>
    <row r="9" spans="2:8" x14ac:dyDescent="0.2">
      <c r="B9" s="152"/>
      <c r="C9" s="78" t="s">
        <v>422</v>
      </c>
      <c r="D9" s="78" t="s">
        <v>144</v>
      </c>
      <c r="E9" s="79">
        <v>2012</v>
      </c>
      <c r="F9" s="78" t="s">
        <v>423</v>
      </c>
      <c r="G9" s="64">
        <v>5.0729166666666665E-3</v>
      </c>
      <c r="H9" s="77">
        <v>3</v>
      </c>
    </row>
    <row r="10" spans="2:8" ht="13.5" thickBot="1" x14ac:dyDescent="0.25">
      <c r="B10" s="153"/>
      <c r="C10" s="154" t="s">
        <v>75</v>
      </c>
      <c r="D10" s="154" t="s">
        <v>76</v>
      </c>
      <c r="E10" s="155">
        <v>2011</v>
      </c>
      <c r="F10" s="154" t="s">
        <v>100</v>
      </c>
      <c r="G10" s="156">
        <v>5.5439814814814813E-3</v>
      </c>
      <c r="H10" s="157">
        <v>4</v>
      </c>
    </row>
  </sheetData>
  <phoneticPr fontId="10" type="noConversion"/>
  <hyperlinks>
    <hyperlink ref="C2" location="Obsah!A1" display="Obsah!A1" xr:uid="{77BD05E7-0929-4A4F-91E2-DD0373174AE8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7859-F8AE-429B-B826-8485612E3B98}">
  <sheetPr codeName="List14">
    <tabColor indexed="10"/>
  </sheetPr>
  <dimension ref="B1:H8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Obsah!$D$20</f>
        <v>dorostenky</v>
      </c>
      <c r="E2" s="18"/>
      <c r="G2" t="str">
        <f>Obsah!$G$20 &amp; " - " &amp; Obsah!$I$20</f>
        <v>2008 - 2009</v>
      </c>
    </row>
    <row r="3" spans="2:8" ht="12.75" customHeight="1" x14ac:dyDescent="0.2">
      <c r="C3" t="s">
        <v>36</v>
      </c>
      <c r="D3" s="18" t="str">
        <f>Obsah!$L$20</f>
        <v>1500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5">
        <v>99</v>
      </c>
      <c r="C7" s="82" t="s">
        <v>424</v>
      </c>
      <c r="D7" s="82" t="s">
        <v>392</v>
      </c>
      <c r="E7" s="83">
        <v>2009</v>
      </c>
      <c r="F7" s="84" t="s">
        <v>423</v>
      </c>
      <c r="G7" s="85">
        <v>6.0624999999999993E-3</v>
      </c>
      <c r="H7" s="66">
        <v>1</v>
      </c>
    </row>
    <row r="8" spans="2:8" ht="13.5" thickBot="1" x14ac:dyDescent="0.25">
      <c r="B8" s="163">
        <v>98</v>
      </c>
      <c r="C8" s="164" t="s">
        <v>425</v>
      </c>
      <c r="D8" s="164" t="s">
        <v>56</v>
      </c>
      <c r="E8" s="165">
        <v>2008</v>
      </c>
      <c r="F8" s="166" t="s">
        <v>426</v>
      </c>
      <c r="G8" s="167">
        <v>6.0682870370370361E-3</v>
      </c>
      <c r="H8" s="92">
        <v>2</v>
      </c>
    </row>
  </sheetData>
  <phoneticPr fontId="10" type="noConversion"/>
  <hyperlinks>
    <hyperlink ref="C2" location="Obsah!A1" display="Obsah!A1" xr:uid="{C84B0CF6-9F45-43DB-9D84-CFDABFCE87FB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2146-998B-498E-A03B-C1C58D9EBE6B}">
  <sheetPr codeName="List15">
    <tabColor indexed="56"/>
  </sheetPr>
  <dimension ref="B1:H8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Obsah!$D$21</f>
        <v>dorostenci</v>
      </c>
      <c r="E2" s="18"/>
      <c r="G2" t="str">
        <f>Obsah!$G$21 &amp; " - "&amp; Obsah!$I$21</f>
        <v>2008 - 2009</v>
      </c>
    </row>
    <row r="3" spans="2:8" ht="12.75" customHeight="1" x14ac:dyDescent="0.2">
      <c r="C3" t="s">
        <v>36</v>
      </c>
      <c r="D3" s="18" t="str">
        <f>Obsah!$L$21</f>
        <v>4400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5">
        <v>38</v>
      </c>
      <c r="C7" s="82" t="s">
        <v>427</v>
      </c>
      <c r="D7" s="82" t="s">
        <v>173</v>
      </c>
      <c r="E7" s="83">
        <v>2008</v>
      </c>
      <c r="F7" s="84" t="s">
        <v>428</v>
      </c>
      <c r="G7" s="85">
        <v>1.239699074074074E-2</v>
      </c>
      <c r="H7" s="66">
        <v>1</v>
      </c>
    </row>
    <row r="8" spans="2:8" ht="13.5" thickBot="1" x14ac:dyDescent="0.25">
      <c r="B8" s="163">
        <v>39</v>
      </c>
      <c r="C8" s="164" t="s">
        <v>429</v>
      </c>
      <c r="D8" s="164" t="s">
        <v>82</v>
      </c>
      <c r="E8" s="165">
        <v>2009</v>
      </c>
      <c r="F8" s="166"/>
      <c r="G8" s="167">
        <v>1.5417824074074073E-2</v>
      </c>
      <c r="H8" s="92">
        <v>2</v>
      </c>
    </row>
  </sheetData>
  <phoneticPr fontId="10" type="noConversion"/>
  <hyperlinks>
    <hyperlink ref="C2" location="Obsah!A1" display="Obsah!A1" xr:uid="{0551FE4D-69B8-47EC-B1B9-30635C85D7E6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A7B3A-5945-47B1-8404-F0700579AE62}">
  <sheetPr codeName="List16">
    <tabColor indexed="10"/>
  </sheetPr>
  <dimension ref="B1:H19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Obsah!$D$22</f>
        <v>ženy</v>
      </c>
      <c r="E2" s="18"/>
      <c r="G2" t="str">
        <f>Obsah!$G$22 &amp; " - " &amp; Obsah!$I$22</f>
        <v>1986 - 2007</v>
      </c>
    </row>
    <row r="3" spans="2:8" ht="12.75" customHeight="1" x14ac:dyDescent="0.2">
      <c r="C3" t="s">
        <v>36</v>
      </c>
      <c r="D3" s="18" t="str">
        <f>Obsah!$L$22</f>
        <v>2000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72">
        <v>85</v>
      </c>
      <c r="C7" s="86" t="s">
        <v>430</v>
      </c>
      <c r="D7" s="118" t="s">
        <v>431</v>
      </c>
      <c r="E7" s="89">
        <v>2006</v>
      </c>
      <c r="F7" s="90" t="s">
        <v>432</v>
      </c>
      <c r="G7" s="173">
        <v>5.634259259259259E-3</v>
      </c>
      <c r="H7" s="77">
        <v>1</v>
      </c>
    </row>
    <row r="8" spans="2:8" x14ac:dyDescent="0.2">
      <c r="B8" s="72">
        <v>90</v>
      </c>
      <c r="C8" s="118" t="s">
        <v>355</v>
      </c>
      <c r="D8" s="114" t="s">
        <v>433</v>
      </c>
      <c r="E8" s="124" t="s">
        <v>434</v>
      </c>
      <c r="F8" s="116" t="s">
        <v>435</v>
      </c>
      <c r="G8" s="88">
        <v>6.4259259259259261E-3</v>
      </c>
      <c r="H8" s="77">
        <v>2</v>
      </c>
    </row>
    <row r="9" spans="2:8" x14ac:dyDescent="0.2">
      <c r="B9" s="72">
        <v>93</v>
      </c>
      <c r="C9" s="118" t="s">
        <v>145</v>
      </c>
      <c r="D9" s="114" t="s">
        <v>71</v>
      </c>
      <c r="E9" s="124" t="s">
        <v>78</v>
      </c>
      <c r="F9" s="116" t="s">
        <v>109</v>
      </c>
      <c r="G9" s="88">
        <v>6.6203703703703702E-3</v>
      </c>
      <c r="H9" s="77">
        <v>3</v>
      </c>
    </row>
    <row r="10" spans="2:8" x14ac:dyDescent="0.2">
      <c r="B10" s="39">
        <v>86</v>
      </c>
      <c r="C10" s="103" t="s">
        <v>154</v>
      </c>
      <c r="D10" s="103" t="s">
        <v>51</v>
      </c>
      <c r="E10" s="168">
        <v>2015</v>
      </c>
      <c r="F10" s="104" t="s">
        <v>121</v>
      </c>
      <c r="G10" s="170">
        <v>7.5868055555555558E-3</v>
      </c>
      <c r="H10" s="123">
        <v>4</v>
      </c>
    </row>
    <row r="11" spans="2:8" x14ac:dyDescent="0.2">
      <c r="B11" s="171">
        <v>95</v>
      </c>
      <c r="C11" s="103" t="s">
        <v>158</v>
      </c>
      <c r="D11" s="94" t="s">
        <v>61</v>
      </c>
      <c r="E11" s="117" t="s">
        <v>159</v>
      </c>
      <c r="F11" s="91" t="s">
        <v>68</v>
      </c>
      <c r="G11" s="172">
        <v>7.5937499999999998E-3</v>
      </c>
      <c r="H11" s="123">
        <v>5</v>
      </c>
    </row>
    <row r="12" spans="2:8" x14ac:dyDescent="0.2">
      <c r="B12" s="39">
        <v>77</v>
      </c>
      <c r="C12" s="94" t="s">
        <v>120</v>
      </c>
      <c r="D12" s="94" t="s">
        <v>239</v>
      </c>
      <c r="E12" s="125">
        <v>2016</v>
      </c>
      <c r="F12" s="91" t="s">
        <v>436</v>
      </c>
      <c r="G12" s="170">
        <v>7.7962962962962968E-3</v>
      </c>
      <c r="H12" s="123">
        <v>6</v>
      </c>
    </row>
    <row r="13" spans="2:8" x14ac:dyDescent="0.2">
      <c r="B13" s="39">
        <v>87</v>
      </c>
      <c r="C13" s="103" t="s">
        <v>154</v>
      </c>
      <c r="D13" s="103" t="s">
        <v>63</v>
      </c>
      <c r="E13" s="168">
        <v>2013</v>
      </c>
      <c r="F13" s="104" t="s">
        <v>121</v>
      </c>
      <c r="G13" s="170">
        <v>7.8495370370370368E-3</v>
      </c>
      <c r="H13" s="123">
        <v>7</v>
      </c>
    </row>
    <row r="14" spans="2:8" x14ac:dyDescent="0.2">
      <c r="B14" s="169">
        <v>96</v>
      </c>
      <c r="C14" s="103" t="s">
        <v>403</v>
      </c>
      <c r="D14" s="94" t="s">
        <v>404</v>
      </c>
      <c r="E14" s="117" t="s">
        <v>149</v>
      </c>
      <c r="F14" s="104" t="s">
        <v>437</v>
      </c>
      <c r="G14" s="133">
        <v>7.8553240740740753E-3</v>
      </c>
      <c r="H14" s="123">
        <v>8</v>
      </c>
    </row>
    <row r="15" spans="2:8" x14ac:dyDescent="0.2">
      <c r="B15" s="161">
        <v>92</v>
      </c>
      <c r="C15" s="94" t="s">
        <v>438</v>
      </c>
      <c r="D15" s="94" t="s">
        <v>439</v>
      </c>
      <c r="E15" s="117" t="s">
        <v>440</v>
      </c>
      <c r="F15" s="80" t="s">
        <v>114</v>
      </c>
      <c r="G15" s="133">
        <v>8.1030092592592595E-3</v>
      </c>
      <c r="H15" s="123">
        <v>9</v>
      </c>
    </row>
    <row r="16" spans="2:8" x14ac:dyDescent="0.2">
      <c r="B16" s="169">
        <v>91</v>
      </c>
      <c r="C16" s="94" t="s">
        <v>441</v>
      </c>
      <c r="D16" s="94" t="s">
        <v>442</v>
      </c>
      <c r="E16" s="117" t="s">
        <v>137</v>
      </c>
      <c r="F16" s="91" t="s">
        <v>276</v>
      </c>
      <c r="G16" s="133">
        <v>8.155092592592594E-3</v>
      </c>
      <c r="H16" s="123">
        <v>10</v>
      </c>
    </row>
    <row r="17" spans="2:8" x14ac:dyDescent="0.2">
      <c r="B17" s="169">
        <v>94</v>
      </c>
      <c r="C17" s="94" t="s">
        <v>443</v>
      </c>
      <c r="D17" s="94" t="s">
        <v>96</v>
      </c>
      <c r="E17" s="117" t="s">
        <v>444</v>
      </c>
      <c r="F17" s="80" t="s">
        <v>133</v>
      </c>
      <c r="G17" s="133">
        <v>8.3958333333333333E-3</v>
      </c>
      <c r="H17" s="123">
        <v>11</v>
      </c>
    </row>
    <row r="18" spans="2:8" x14ac:dyDescent="0.2">
      <c r="B18" s="50">
        <v>97</v>
      </c>
      <c r="C18" s="94" t="s">
        <v>403</v>
      </c>
      <c r="D18" s="94" t="s">
        <v>124</v>
      </c>
      <c r="E18" s="117" t="s">
        <v>72</v>
      </c>
      <c r="F18" s="91" t="s">
        <v>437</v>
      </c>
      <c r="G18" s="95"/>
      <c r="H18" s="174"/>
    </row>
    <row r="19" spans="2:8" ht="13.5" thickBot="1" x14ac:dyDescent="0.25">
      <c r="B19" s="40">
        <v>78</v>
      </c>
      <c r="C19" s="128" t="s">
        <v>445</v>
      </c>
      <c r="D19" s="128" t="s">
        <v>60</v>
      </c>
      <c r="E19" s="127">
        <v>2013</v>
      </c>
      <c r="F19" s="112" t="s">
        <v>436</v>
      </c>
      <c r="G19" s="175"/>
      <c r="H19" s="176"/>
    </row>
  </sheetData>
  <phoneticPr fontId="10" type="noConversion"/>
  <hyperlinks>
    <hyperlink ref="C2" location="Obsah!A1" display="Obsah!A1" xr:uid="{F7F942CF-55D8-491E-89E5-C3BB5B29F834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  <ignoredErrors>
    <ignoredError sqref="E8:E1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74638-E913-40DE-9711-58018E5023B4}">
  <sheetPr codeName="List23">
    <tabColor indexed="10"/>
  </sheetPr>
  <dimension ref="B1:H16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Obsah!$D$23</f>
        <v>ženy 40</v>
      </c>
      <c r="E2" s="18"/>
      <c r="G2" t="str">
        <f>Obsah!$G$23 &amp; " - " &amp; Obsah!$I$23</f>
        <v>1985 - a starší</v>
      </c>
    </row>
    <row r="3" spans="2:8" ht="12.75" customHeight="1" x14ac:dyDescent="0.2">
      <c r="C3" t="s">
        <v>36</v>
      </c>
      <c r="D3" s="18" t="str">
        <f>Obsah!$L$22</f>
        <v>2000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9">
        <v>79</v>
      </c>
      <c r="C7" s="86" t="s">
        <v>446</v>
      </c>
      <c r="D7" s="118" t="s">
        <v>323</v>
      </c>
      <c r="E7" s="86">
        <v>1984</v>
      </c>
      <c r="F7" s="86"/>
      <c r="G7" s="180">
        <v>5.968750000000001E-3</v>
      </c>
      <c r="H7" s="66">
        <v>1</v>
      </c>
    </row>
    <row r="8" spans="2:8" x14ac:dyDescent="0.2">
      <c r="B8" s="72">
        <v>81</v>
      </c>
      <c r="C8" s="118" t="s">
        <v>447</v>
      </c>
      <c r="D8" s="118" t="s">
        <v>448</v>
      </c>
      <c r="E8" s="119" t="s">
        <v>105</v>
      </c>
      <c r="F8" s="120" t="s">
        <v>449</v>
      </c>
      <c r="G8" s="88">
        <v>6.1805555555555563E-3</v>
      </c>
      <c r="H8" s="77">
        <v>2</v>
      </c>
    </row>
    <row r="9" spans="2:8" x14ac:dyDescent="0.2">
      <c r="B9" s="72">
        <v>88</v>
      </c>
      <c r="C9" s="118" t="s">
        <v>450</v>
      </c>
      <c r="D9" s="114" t="s">
        <v>70</v>
      </c>
      <c r="E9" s="114" t="s">
        <v>451</v>
      </c>
      <c r="F9" s="120" t="s">
        <v>452</v>
      </c>
      <c r="G9" s="88">
        <v>6.9398148148148153E-3</v>
      </c>
      <c r="H9" s="77">
        <v>3</v>
      </c>
    </row>
    <row r="10" spans="2:8" x14ac:dyDescent="0.2">
      <c r="B10" s="169">
        <v>84</v>
      </c>
      <c r="C10" s="48" t="s">
        <v>430</v>
      </c>
      <c r="D10" s="94" t="s">
        <v>453</v>
      </c>
      <c r="E10" s="117" t="s">
        <v>454</v>
      </c>
      <c r="F10" s="104" t="s">
        <v>170</v>
      </c>
      <c r="G10" s="162">
        <v>7.288310185185185E-3</v>
      </c>
      <c r="H10" s="123">
        <v>4</v>
      </c>
    </row>
    <row r="11" spans="2:8" x14ac:dyDescent="0.2">
      <c r="B11" s="169">
        <v>80</v>
      </c>
      <c r="C11" s="103" t="s">
        <v>160</v>
      </c>
      <c r="D11" s="103" t="s">
        <v>455</v>
      </c>
      <c r="E11" s="135" t="s">
        <v>103</v>
      </c>
      <c r="F11" s="104" t="s">
        <v>89</v>
      </c>
      <c r="G11" s="162">
        <v>7.9247685185185185E-3</v>
      </c>
      <c r="H11" s="123">
        <v>5</v>
      </c>
    </row>
    <row r="12" spans="2:8" x14ac:dyDescent="0.2">
      <c r="B12" s="171">
        <v>82</v>
      </c>
      <c r="C12" s="103" t="s">
        <v>91</v>
      </c>
      <c r="D12" s="103" t="s">
        <v>102</v>
      </c>
      <c r="E12" s="135" t="s">
        <v>99</v>
      </c>
      <c r="F12" s="104" t="s">
        <v>456</v>
      </c>
      <c r="G12" s="172">
        <v>7.9618055555555553E-3</v>
      </c>
      <c r="H12" s="177">
        <v>6</v>
      </c>
    </row>
    <row r="13" spans="2:8" x14ac:dyDescent="0.2">
      <c r="B13" s="169">
        <v>89</v>
      </c>
      <c r="C13" s="94" t="s">
        <v>457</v>
      </c>
      <c r="D13" s="94" t="s">
        <v>453</v>
      </c>
      <c r="E13" s="117" t="s">
        <v>101</v>
      </c>
      <c r="F13" s="104" t="s">
        <v>452</v>
      </c>
      <c r="G13" s="133">
        <v>8.0775462962962962E-3</v>
      </c>
      <c r="H13" s="96">
        <v>7</v>
      </c>
    </row>
    <row r="14" spans="2:8" x14ac:dyDescent="0.2">
      <c r="B14" s="50">
        <v>75</v>
      </c>
      <c r="C14" s="94" t="s">
        <v>458</v>
      </c>
      <c r="D14" s="94" t="s">
        <v>459</v>
      </c>
      <c r="E14" s="97">
        <v>1982</v>
      </c>
      <c r="F14" s="91"/>
      <c r="G14" s="106">
        <v>8.5787037037037047E-3</v>
      </c>
      <c r="H14" s="178">
        <v>8</v>
      </c>
    </row>
    <row r="15" spans="2:8" x14ac:dyDescent="0.2">
      <c r="B15" s="169">
        <v>83</v>
      </c>
      <c r="C15" s="94" t="s">
        <v>460</v>
      </c>
      <c r="D15" s="94" t="s">
        <v>461</v>
      </c>
      <c r="E15" s="117" t="s">
        <v>103</v>
      </c>
      <c r="F15" s="91"/>
      <c r="G15" s="133">
        <v>8.5891203703703702E-3</v>
      </c>
      <c r="H15" s="178">
        <v>9</v>
      </c>
    </row>
    <row r="16" spans="2:8" ht="13.5" thickBot="1" x14ac:dyDescent="0.25">
      <c r="B16" s="40">
        <v>76</v>
      </c>
      <c r="C16" s="128" t="s">
        <v>462</v>
      </c>
      <c r="D16" s="128" t="s">
        <v>143</v>
      </c>
      <c r="E16" s="126">
        <v>1967</v>
      </c>
      <c r="F16" s="112" t="s">
        <v>463</v>
      </c>
      <c r="G16" s="175">
        <v>9.2372685185185179E-3</v>
      </c>
      <c r="H16" s="179">
        <v>10</v>
      </c>
    </row>
  </sheetData>
  <phoneticPr fontId="10" type="noConversion"/>
  <hyperlinks>
    <hyperlink ref="C2" location="Obsah!A1" display="Obsah!A1" xr:uid="{84CFBF6E-1996-47C7-A763-5BE73E214A9E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  <ignoredErrors>
    <ignoredError sqref="E8:E1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419F-3CF7-42C8-A321-8ED14D4E7B09}">
  <sheetPr codeName="List17">
    <tabColor indexed="56"/>
  </sheetPr>
  <dimension ref="B1:H23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Obsah!$D$24</f>
        <v>muži</v>
      </c>
      <c r="E2" s="18"/>
      <c r="G2" t="str">
        <f>Obsah!$G$24 &amp; " - " &amp; Obsah!$I$24</f>
        <v>1986 - 2007</v>
      </c>
    </row>
    <row r="3" spans="2:8" ht="12.75" customHeight="1" x14ac:dyDescent="0.2">
      <c r="C3" t="s">
        <v>36</v>
      </c>
      <c r="D3" s="18" t="str">
        <f>Obsah!$L$24</f>
        <v>4400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72">
        <v>13</v>
      </c>
      <c r="C7" s="114" t="s">
        <v>464</v>
      </c>
      <c r="D7" s="114" t="s">
        <v>113</v>
      </c>
      <c r="E7" s="115">
        <v>2003</v>
      </c>
      <c r="F7" s="116" t="s">
        <v>465</v>
      </c>
      <c r="G7" s="139">
        <v>1.050925925925926E-2</v>
      </c>
      <c r="H7" s="66">
        <v>1</v>
      </c>
    </row>
    <row r="8" spans="2:8" x14ac:dyDescent="0.2">
      <c r="B8" s="70">
        <v>17</v>
      </c>
      <c r="C8" s="114" t="s">
        <v>110</v>
      </c>
      <c r="D8" s="114" t="s">
        <v>53</v>
      </c>
      <c r="E8" s="115">
        <v>1999</v>
      </c>
      <c r="F8" s="116" t="s">
        <v>466</v>
      </c>
      <c r="G8" s="44">
        <v>1.0850694444444444E-2</v>
      </c>
      <c r="H8" s="67">
        <v>2</v>
      </c>
    </row>
    <row r="9" spans="2:8" x14ac:dyDescent="0.2">
      <c r="B9" s="72">
        <v>11</v>
      </c>
      <c r="C9" s="87" t="s">
        <v>112</v>
      </c>
      <c r="D9" s="114" t="s">
        <v>73</v>
      </c>
      <c r="E9" s="115">
        <v>2003</v>
      </c>
      <c r="F9" s="116" t="s">
        <v>125</v>
      </c>
      <c r="G9" s="44">
        <v>1.0901620370370371E-2</v>
      </c>
      <c r="H9" s="67">
        <v>3</v>
      </c>
    </row>
    <row r="10" spans="2:8" x14ac:dyDescent="0.2">
      <c r="B10" s="169">
        <v>3</v>
      </c>
      <c r="C10" s="94" t="s">
        <v>172</v>
      </c>
      <c r="D10" s="94" t="s">
        <v>76</v>
      </c>
      <c r="E10" s="182">
        <v>1995</v>
      </c>
      <c r="F10" s="80" t="s">
        <v>276</v>
      </c>
      <c r="G10" s="133">
        <v>1.1416666666666667E-2</v>
      </c>
      <c r="H10" s="71">
        <v>4</v>
      </c>
    </row>
    <row r="11" spans="2:8" x14ac:dyDescent="0.2">
      <c r="B11" s="169">
        <v>7</v>
      </c>
      <c r="C11" s="47" t="s">
        <v>85</v>
      </c>
      <c r="D11" s="47" t="s">
        <v>88</v>
      </c>
      <c r="E11" s="183">
        <v>2007</v>
      </c>
      <c r="F11" s="91" t="s">
        <v>50</v>
      </c>
      <c r="G11" s="133">
        <v>1.1619212962962963E-2</v>
      </c>
      <c r="H11" s="71">
        <v>5</v>
      </c>
    </row>
    <row r="12" spans="2:8" x14ac:dyDescent="0.2">
      <c r="B12" s="169">
        <v>14</v>
      </c>
      <c r="C12" s="94" t="s">
        <v>129</v>
      </c>
      <c r="D12" s="94" t="s">
        <v>84</v>
      </c>
      <c r="E12" s="181">
        <v>2001</v>
      </c>
      <c r="F12" s="91" t="s">
        <v>467</v>
      </c>
      <c r="G12" s="184">
        <v>1.1915509259259259E-2</v>
      </c>
      <c r="H12" s="71">
        <v>6</v>
      </c>
    </row>
    <row r="13" spans="2:8" x14ac:dyDescent="0.2">
      <c r="B13" s="171">
        <v>12</v>
      </c>
      <c r="C13" s="36" t="s">
        <v>468</v>
      </c>
      <c r="D13" s="36" t="s">
        <v>84</v>
      </c>
      <c r="E13" s="73">
        <v>2004</v>
      </c>
      <c r="F13" s="91" t="s">
        <v>469</v>
      </c>
      <c r="G13" s="133">
        <v>1.2358796296296297E-2</v>
      </c>
      <c r="H13" s="71">
        <v>7</v>
      </c>
    </row>
    <row r="14" spans="2:8" x14ac:dyDescent="0.2">
      <c r="B14" s="169">
        <v>8</v>
      </c>
      <c r="C14" s="36" t="s">
        <v>64</v>
      </c>
      <c r="D14" s="36" t="s">
        <v>144</v>
      </c>
      <c r="E14" s="185">
        <v>1991</v>
      </c>
      <c r="F14" s="91" t="s">
        <v>470</v>
      </c>
      <c r="G14" s="133">
        <v>1.2532407407407407E-2</v>
      </c>
      <c r="H14" s="71">
        <v>8</v>
      </c>
    </row>
    <row r="15" spans="2:8" x14ac:dyDescent="0.2">
      <c r="B15" s="169">
        <v>15</v>
      </c>
      <c r="C15" s="94" t="s">
        <v>471</v>
      </c>
      <c r="D15" s="94" t="s">
        <v>76</v>
      </c>
      <c r="E15" s="101">
        <v>1999</v>
      </c>
      <c r="F15" s="91" t="s">
        <v>471</v>
      </c>
      <c r="G15" s="95">
        <v>1.3045138888888887E-2</v>
      </c>
      <c r="H15" s="71">
        <v>9</v>
      </c>
    </row>
    <row r="16" spans="2:8" x14ac:dyDescent="0.2">
      <c r="B16" s="171">
        <v>4</v>
      </c>
      <c r="C16" s="94" t="s">
        <v>244</v>
      </c>
      <c r="D16" s="94" t="s">
        <v>88</v>
      </c>
      <c r="E16" s="101">
        <v>1992</v>
      </c>
      <c r="F16" s="91" t="s">
        <v>472</v>
      </c>
      <c r="G16" s="106">
        <v>1.3225694444444444E-2</v>
      </c>
      <c r="H16" s="71">
        <v>10</v>
      </c>
    </row>
    <row r="17" spans="2:8" x14ac:dyDescent="0.2">
      <c r="B17" s="169">
        <v>16</v>
      </c>
      <c r="C17" s="94" t="s">
        <v>473</v>
      </c>
      <c r="D17" s="94" t="s">
        <v>474</v>
      </c>
      <c r="E17" s="181">
        <v>2007</v>
      </c>
      <c r="F17" s="91" t="s">
        <v>452</v>
      </c>
      <c r="G17" s="133">
        <v>1.3310185185185185E-2</v>
      </c>
      <c r="H17" s="71">
        <v>11</v>
      </c>
    </row>
    <row r="18" spans="2:8" x14ac:dyDescent="0.2">
      <c r="B18" s="169">
        <v>2</v>
      </c>
      <c r="C18" s="107" t="s">
        <v>330</v>
      </c>
      <c r="D18" s="107" t="s">
        <v>88</v>
      </c>
      <c r="E18" s="108" t="s">
        <v>131</v>
      </c>
      <c r="F18" s="104" t="s">
        <v>475</v>
      </c>
      <c r="G18" s="151">
        <v>1.4045138888888888E-2</v>
      </c>
      <c r="H18" s="71">
        <v>12</v>
      </c>
    </row>
    <row r="19" spans="2:8" x14ac:dyDescent="0.2">
      <c r="B19" s="171">
        <v>1</v>
      </c>
      <c r="C19" s="94" t="s">
        <v>48</v>
      </c>
      <c r="D19" s="94" t="s">
        <v>106</v>
      </c>
      <c r="E19" s="101">
        <v>1999</v>
      </c>
      <c r="F19" s="91" t="s">
        <v>476</v>
      </c>
      <c r="G19" s="151">
        <v>1.4101851851851853E-2</v>
      </c>
      <c r="H19" s="71">
        <v>13</v>
      </c>
    </row>
    <row r="20" spans="2:8" x14ac:dyDescent="0.2">
      <c r="B20" s="169">
        <v>10</v>
      </c>
      <c r="C20" s="47" t="s">
        <v>477</v>
      </c>
      <c r="D20" s="47" t="s">
        <v>104</v>
      </c>
      <c r="E20" s="110">
        <v>1986</v>
      </c>
      <c r="F20" s="105" t="s">
        <v>478</v>
      </c>
      <c r="G20" s="151">
        <v>1.4666666666666666E-2</v>
      </c>
      <c r="H20" s="71">
        <v>14</v>
      </c>
    </row>
    <row r="21" spans="2:8" x14ac:dyDescent="0.2">
      <c r="B21" s="50">
        <v>9</v>
      </c>
      <c r="C21" s="94" t="s">
        <v>479</v>
      </c>
      <c r="D21" s="94" t="s">
        <v>84</v>
      </c>
      <c r="E21" s="101">
        <v>1986</v>
      </c>
      <c r="F21" s="102" t="s">
        <v>480</v>
      </c>
      <c r="G21" s="186">
        <v>1.4854166666666668E-2</v>
      </c>
      <c r="H21" s="71">
        <v>15</v>
      </c>
    </row>
    <row r="22" spans="2:8" x14ac:dyDescent="0.2">
      <c r="B22" s="171">
        <v>6</v>
      </c>
      <c r="C22" s="94" t="s">
        <v>386</v>
      </c>
      <c r="D22" s="94" t="s">
        <v>73</v>
      </c>
      <c r="E22" s="182">
        <v>1986</v>
      </c>
      <c r="F22" s="81" t="s">
        <v>387</v>
      </c>
      <c r="G22" s="136">
        <v>1.5769675925925927E-2</v>
      </c>
      <c r="H22" s="71">
        <v>16</v>
      </c>
    </row>
    <row r="23" spans="2:8" ht="13.5" thickBot="1" x14ac:dyDescent="0.25">
      <c r="B23" s="187">
        <v>5</v>
      </c>
      <c r="C23" s="128" t="s">
        <v>481</v>
      </c>
      <c r="D23" s="128" t="s">
        <v>482</v>
      </c>
      <c r="E23" s="188">
        <v>1986</v>
      </c>
      <c r="F23" s="112" t="s">
        <v>237</v>
      </c>
      <c r="G23" s="175">
        <v>1.699074074074074E-2</v>
      </c>
      <c r="H23" s="93">
        <v>17</v>
      </c>
    </row>
  </sheetData>
  <phoneticPr fontId="10" type="noConversion"/>
  <hyperlinks>
    <hyperlink ref="C2" location="Obsah!A1" display="Obsah!A1" xr:uid="{99003D80-145B-41DA-BFCE-B618C69557A8}"/>
  </hyperlinks>
  <pageMargins left="0.59" right="0.59" top="0.98" bottom="0.98" header="0.31" footer="0.31"/>
  <pageSetup paperSize="9" orientation="portrait" r:id="rId1"/>
  <headerFooter alignWithMargins="0">
    <oddFooter>Staropacký horský kros</oddFooter>
  </headerFooter>
  <ignoredErrors>
    <ignoredError sqref="E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7EA5-52D9-4C6C-AF40-254869A26A9F}">
  <sheetPr codeName="List18">
    <tabColor indexed="56"/>
  </sheetPr>
  <dimension ref="B1:H17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Obsah!$D$25</f>
        <v>veterání 40</v>
      </c>
      <c r="E2" s="18"/>
      <c r="G2" t="str">
        <f>Obsah!$G$25 &amp; " - " &amp; Obsah!$I$25</f>
        <v>1976 - 1985</v>
      </c>
    </row>
    <row r="3" spans="2:8" ht="12.75" customHeight="1" x14ac:dyDescent="0.2">
      <c r="C3" t="s">
        <v>36</v>
      </c>
      <c r="D3" s="18" t="str">
        <f>Obsah!$L$25</f>
        <v>4400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72">
        <v>45</v>
      </c>
      <c r="C7" s="114" t="s">
        <v>483</v>
      </c>
      <c r="D7" s="114" t="s">
        <v>104</v>
      </c>
      <c r="E7" s="115">
        <v>1980</v>
      </c>
      <c r="F7" s="116" t="s">
        <v>484</v>
      </c>
      <c r="G7" s="139">
        <v>1.0613425925925925E-2</v>
      </c>
      <c r="H7" s="66">
        <v>1</v>
      </c>
    </row>
    <row r="8" spans="2:8" x14ac:dyDescent="0.2">
      <c r="B8" s="72">
        <v>46</v>
      </c>
      <c r="C8" s="114" t="s">
        <v>302</v>
      </c>
      <c r="D8" s="114" t="s">
        <v>134</v>
      </c>
      <c r="E8" s="115" t="s">
        <v>107</v>
      </c>
      <c r="F8" s="116" t="s">
        <v>485</v>
      </c>
      <c r="G8" s="202">
        <v>1.1238425925925926E-2</v>
      </c>
      <c r="H8" s="67">
        <v>2</v>
      </c>
    </row>
    <row r="9" spans="2:8" x14ac:dyDescent="0.2">
      <c r="B9" s="72">
        <v>47</v>
      </c>
      <c r="C9" s="114" t="s">
        <v>85</v>
      </c>
      <c r="D9" s="114" t="s">
        <v>88</v>
      </c>
      <c r="E9" s="115">
        <v>1978</v>
      </c>
      <c r="F9" s="116" t="s">
        <v>50</v>
      </c>
      <c r="G9" s="44">
        <v>1.1427083333333332E-2</v>
      </c>
      <c r="H9" s="203">
        <v>3</v>
      </c>
    </row>
    <row r="10" spans="2:8" x14ac:dyDescent="0.2">
      <c r="B10" s="169">
        <v>43</v>
      </c>
      <c r="C10" s="94" t="s">
        <v>327</v>
      </c>
      <c r="D10" s="94" t="s">
        <v>144</v>
      </c>
      <c r="E10" s="101" t="s">
        <v>486</v>
      </c>
      <c r="F10" s="102" t="s">
        <v>193</v>
      </c>
      <c r="G10" s="133">
        <v>1.154861111111111E-2</v>
      </c>
      <c r="H10" s="123">
        <v>4</v>
      </c>
    </row>
    <row r="11" spans="2:8" x14ac:dyDescent="0.2">
      <c r="B11" s="169">
        <v>44</v>
      </c>
      <c r="C11" s="94" t="s">
        <v>75</v>
      </c>
      <c r="D11" s="94" t="s">
        <v>86</v>
      </c>
      <c r="E11" s="101" t="s">
        <v>107</v>
      </c>
      <c r="F11" s="91" t="s">
        <v>108</v>
      </c>
      <c r="G11" s="133">
        <v>1.1849537037037037E-2</v>
      </c>
      <c r="H11" s="123">
        <v>5</v>
      </c>
    </row>
    <row r="12" spans="2:8" x14ac:dyDescent="0.2">
      <c r="B12" s="169">
        <v>42</v>
      </c>
      <c r="C12" s="94" t="s">
        <v>487</v>
      </c>
      <c r="D12" s="94" t="s">
        <v>88</v>
      </c>
      <c r="E12" s="181">
        <v>1983</v>
      </c>
      <c r="F12" s="191" t="s">
        <v>361</v>
      </c>
      <c r="G12" s="184">
        <v>1.2614583333333334E-2</v>
      </c>
      <c r="H12" s="123">
        <v>6</v>
      </c>
    </row>
    <row r="13" spans="2:8" x14ac:dyDescent="0.2">
      <c r="B13" s="28">
        <v>37</v>
      </c>
      <c r="C13" s="94" t="s">
        <v>180</v>
      </c>
      <c r="D13" s="94" t="s">
        <v>132</v>
      </c>
      <c r="E13" s="245">
        <v>1982</v>
      </c>
      <c r="F13" s="91" t="s">
        <v>136</v>
      </c>
      <c r="G13" s="106">
        <v>1.3469907407407406E-2</v>
      </c>
      <c r="H13" s="123">
        <v>7</v>
      </c>
    </row>
    <row r="14" spans="2:8" x14ac:dyDescent="0.2">
      <c r="B14" s="192">
        <v>49</v>
      </c>
      <c r="C14" s="94" t="s">
        <v>488</v>
      </c>
      <c r="D14" s="94" t="s">
        <v>104</v>
      </c>
      <c r="E14" s="101" t="s">
        <v>489</v>
      </c>
      <c r="F14" s="91" t="s">
        <v>490</v>
      </c>
      <c r="G14" s="190">
        <v>1.3670138888888888E-2</v>
      </c>
      <c r="H14" s="123">
        <v>8</v>
      </c>
    </row>
    <row r="15" spans="2:8" x14ac:dyDescent="0.2">
      <c r="B15" s="169">
        <v>40</v>
      </c>
      <c r="C15" s="94" t="s">
        <v>217</v>
      </c>
      <c r="D15" s="94" t="s">
        <v>491</v>
      </c>
      <c r="E15" s="101" t="s">
        <v>103</v>
      </c>
      <c r="F15" s="91" t="s">
        <v>218</v>
      </c>
      <c r="G15" s="133">
        <v>1.4091435185185186E-2</v>
      </c>
      <c r="H15" s="123">
        <v>9</v>
      </c>
    </row>
    <row r="16" spans="2:8" x14ac:dyDescent="0.2">
      <c r="B16" s="169">
        <v>48</v>
      </c>
      <c r="C16" s="94" t="s">
        <v>492</v>
      </c>
      <c r="D16" s="94" t="s">
        <v>493</v>
      </c>
      <c r="E16" s="101" t="s">
        <v>454</v>
      </c>
      <c r="F16" s="102" t="s">
        <v>494</v>
      </c>
      <c r="G16" s="133">
        <v>1.475925925925926E-2</v>
      </c>
      <c r="H16" s="123">
        <v>10</v>
      </c>
    </row>
    <row r="17" spans="2:8" ht="13.5" thickBot="1" x14ac:dyDescent="0.25">
      <c r="B17" s="187">
        <v>41</v>
      </c>
      <c r="C17" s="128" t="s">
        <v>112</v>
      </c>
      <c r="D17" s="128" t="s">
        <v>88</v>
      </c>
      <c r="E17" s="188">
        <v>1979</v>
      </c>
      <c r="F17" s="112" t="s">
        <v>89</v>
      </c>
      <c r="G17" s="193">
        <v>1.4923611111111111E-2</v>
      </c>
      <c r="H17" s="127">
        <v>11</v>
      </c>
    </row>
  </sheetData>
  <phoneticPr fontId="10" type="noConversion"/>
  <hyperlinks>
    <hyperlink ref="C2" location="Obsah!A1" display="Obsah!A1" xr:uid="{129AF249-DBED-4C01-8979-6B876A838B6E}"/>
  </hyperlinks>
  <pageMargins left="0.59" right="0.59" top="0.98" bottom="0.98" header="0.31" footer="0.31"/>
  <pageSetup paperSize="9" orientation="portrait" horizontalDpi="360" verticalDpi="360" r:id="rId1"/>
  <headerFooter alignWithMargins="0">
    <oddFooter>Staropacký horský kros</oddFooter>
  </headerFooter>
  <ignoredErrors>
    <ignoredError sqref="E8:E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A853-F1C7-4103-99D2-DE64664E6F23}">
  <sheetPr codeName="List2"/>
  <dimension ref="B1:H35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Obsah!$D$8</f>
        <v>mlíčňáci I.</v>
      </c>
      <c r="E2" s="18"/>
      <c r="G2" t="str">
        <f>Obsah!$G$8 &amp; " a mladší"</f>
        <v>2023 a mladší</v>
      </c>
    </row>
    <row r="3" spans="2:8" ht="12.75" customHeight="1" x14ac:dyDescent="0.2">
      <c r="C3" t="s">
        <v>36</v>
      </c>
      <c r="D3" s="18" t="str">
        <f>Obsah!$L$8</f>
        <v>40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9"/>
      <c r="C7" s="23" t="s">
        <v>169</v>
      </c>
      <c r="D7" s="23" t="s">
        <v>66</v>
      </c>
      <c r="E7" s="24">
        <v>2023</v>
      </c>
      <c r="F7" s="23" t="s">
        <v>170</v>
      </c>
      <c r="G7" s="26"/>
      <c r="H7" s="27">
        <v>1</v>
      </c>
    </row>
    <row r="8" spans="2:8" x14ac:dyDescent="0.2">
      <c r="B8" s="72"/>
      <c r="C8" s="23" t="s">
        <v>135</v>
      </c>
      <c r="D8" s="23" t="s">
        <v>171</v>
      </c>
      <c r="E8" s="24">
        <v>2023</v>
      </c>
      <c r="F8" s="23" t="s">
        <v>57</v>
      </c>
      <c r="G8" s="29"/>
      <c r="H8" s="30">
        <v>2</v>
      </c>
    </row>
    <row r="9" spans="2:8" x14ac:dyDescent="0.2">
      <c r="B9" s="72"/>
      <c r="C9" s="23" t="s">
        <v>172</v>
      </c>
      <c r="D9" s="23" t="s">
        <v>173</v>
      </c>
      <c r="E9" s="24">
        <v>2023</v>
      </c>
      <c r="F9" s="25" t="s">
        <v>174</v>
      </c>
      <c r="G9" s="29"/>
      <c r="H9" s="30">
        <v>3</v>
      </c>
    </row>
    <row r="10" spans="2:8" x14ac:dyDescent="0.2">
      <c r="B10" s="50"/>
      <c r="C10" s="31" t="s">
        <v>175</v>
      </c>
      <c r="D10" s="31" t="s">
        <v>176</v>
      </c>
      <c r="E10" s="32">
        <v>2023</v>
      </c>
      <c r="F10" s="31" t="s">
        <v>177</v>
      </c>
      <c r="G10" s="33"/>
      <c r="H10" s="121">
        <v>4</v>
      </c>
    </row>
    <row r="11" spans="2:8" x14ac:dyDescent="0.2">
      <c r="B11" s="50"/>
      <c r="C11" s="31" t="s">
        <v>178</v>
      </c>
      <c r="D11" s="31" t="s">
        <v>179</v>
      </c>
      <c r="E11" s="32">
        <v>2023</v>
      </c>
      <c r="F11" s="31" t="s">
        <v>177</v>
      </c>
      <c r="G11" s="33"/>
      <c r="H11" s="121">
        <v>5</v>
      </c>
    </row>
    <row r="12" spans="2:8" x14ac:dyDescent="0.2">
      <c r="B12" s="50"/>
      <c r="C12" s="31" t="s">
        <v>180</v>
      </c>
      <c r="D12" s="31" t="s">
        <v>90</v>
      </c>
      <c r="E12" s="32">
        <v>2023</v>
      </c>
      <c r="F12" s="31" t="s">
        <v>181</v>
      </c>
      <c r="G12" s="33"/>
      <c r="H12" s="121">
        <v>6</v>
      </c>
    </row>
    <row r="13" spans="2:8" x14ac:dyDescent="0.2">
      <c r="B13" s="50"/>
      <c r="C13" s="31" t="s">
        <v>182</v>
      </c>
      <c r="D13" s="31" t="s">
        <v>183</v>
      </c>
      <c r="E13" s="32">
        <v>2023</v>
      </c>
      <c r="F13" s="31" t="s">
        <v>184</v>
      </c>
      <c r="G13" s="33"/>
      <c r="H13" s="121">
        <v>7</v>
      </c>
    </row>
    <row r="14" spans="2:8" x14ac:dyDescent="0.2">
      <c r="B14" s="50"/>
      <c r="C14" s="31" t="s">
        <v>185</v>
      </c>
      <c r="D14" s="31" t="s">
        <v>186</v>
      </c>
      <c r="E14" s="32">
        <v>2024</v>
      </c>
      <c r="F14" s="31" t="s">
        <v>187</v>
      </c>
      <c r="G14" s="33"/>
      <c r="H14" s="121">
        <v>8</v>
      </c>
    </row>
    <row r="15" spans="2:8" x14ac:dyDescent="0.2">
      <c r="B15" s="50"/>
      <c r="C15" s="31" t="s">
        <v>188</v>
      </c>
      <c r="D15" s="31" t="s">
        <v>166</v>
      </c>
      <c r="E15" s="32">
        <v>2023</v>
      </c>
      <c r="F15" s="31" t="s">
        <v>189</v>
      </c>
      <c r="G15" s="33"/>
      <c r="H15" s="121">
        <v>9</v>
      </c>
    </row>
    <row r="16" spans="2:8" x14ac:dyDescent="0.2">
      <c r="B16" s="50"/>
      <c r="C16" s="31" t="s">
        <v>190</v>
      </c>
      <c r="D16" s="31" t="s">
        <v>122</v>
      </c>
      <c r="E16" s="32">
        <v>2023</v>
      </c>
      <c r="F16" s="31" t="s">
        <v>191</v>
      </c>
      <c r="G16" s="33"/>
      <c r="H16" s="121">
        <v>10</v>
      </c>
    </row>
    <row r="17" spans="2:8" x14ac:dyDescent="0.2">
      <c r="B17" s="50"/>
      <c r="C17" s="31" t="s">
        <v>192</v>
      </c>
      <c r="D17" s="31" t="s">
        <v>76</v>
      </c>
      <c r="E17" s="32">
        <v>2023</v>
      </c>
      <c r="F17" s="31" t="s">
        <v>193</v>
      </c>
      <c r="G17" s="33"/>
      <c r="H17" s="121">
        <v>11</v>
      </c>
    </row>
    <row r="18" spans="2:8" x14ac:dyDescent="0.2">
      <c r="B18" s="50"/>
      <c r="C18" s="31" t="s">
        <v>93</v>
      </c>
      <c r="D18" s="31" t="s">
        <v>194</v>
      </c>
      <c r="E18" s="32">
        <v>2023</v>
      </c>
      <c r="F18" s="31" t="s">
        <v>57</v>
      </c>
      <c r="G18" s="33"/>
      <c r="H18" s="121">
        <v>12</v>
      </c>
    </row>
    <row r="19" spans="2:8" x14ac:dyDescent="0.2">
      <c r="B19" s="50"/>
      <c r="C19" s="31" t="s">
        <v>195</v>
      </c>
      <c r="D19" s="31" t="s">
        <v>152</v>
      </c>
      <c r="E19" s="32">
        <v>2023</v>
      </c>
      <c r="F19" s="31" t="s">
        <v>184</v>
      </c>
      <c r="G19" s="33"/>
      <c r="H19" s="121">
        <v>13</v>
      </c>
    </row>
    <row r="20" spans="2:8" x14ac:dyDescent="0.2">
      <c r="B20" s="50"/>
      <c r="C20" s="31" t="s">
        <v>196</v>
      </c>
      <c r="D20" s="31" t="s">
        <v>82</v>
      </c>
      <c r="E20" s="32">
        <v>2023</v>
      </c>
      <c r="F20" s="31" t="s">
        <v>197</v>
      </c>
      <c r="G20" s="33"/>
      <c r="H20" s="121">
        <v>14</v>
      </c>
    </row>
    <row r="21" spans="2:8" x14ac:dyDescent="0.2">
      <c r="B21" s="50"/>
      <c r="C21" s="31" t="s">
        <v>198</v>
      </c>
      <c r="D21" s="31" t="s">
        <v>199</v>
      </c>
      <c r="E21" s="32">
        <v>2023</v>
      </c>
      <c r="F21" s="31" t="s">
        <v>177</v>
      </c>
      <c r="G21" s="33"/>
      <c r="H21" s="121">
        <v>15</v>
      </c>
    </row>
    <row r="22" spans="2:8" ht="13.5" thickBot="1" x14ac:dyDescent="0.25">
      <c r="B22" s="40"/>
      <c r="C22" s="129" t="s">
        <v>198</v>
      </c>
      <c r="D22" s="129" t="s">
        <v>200</v>
      </c>
      <c r="E22" s="130">
        <v>2023</v>
      </c>
      <c r="F22" s="129" t="s">
        <v>177</v>
      </c>
      <c r="G22" s="99"/>
      <c r="H22" s="100">
        <v>16</v>
      </c>
    </row>
    <row r="23" spans="2:8" x14ac:dyDescent="0.2">
      <c r="B23" s="34"/>
      <c r="C23" s="34"/>
      <c r="D23" s="34"/>
      <c r="E23" s="34"/>
      <c r="F23" s="34"/>
      <c r="G23" s="34"/>
      <c r="H23" s="34"/>
    </row>
    <row r="24" spans="2:8" x14ac:dyDescent="0.2">
      <c r="B24" s="34"/>
      <c r="C24" s="34"/>
      <c r="D24" s="34"/>
      <c r="E24" s="34"/>
      <c r="F24" s="34"/>
      <c r="G24" s="34"/>
      <c r="H24" s="34"/>
    </row>
    <row r="25" spans="2:8" x14ac:dyDescent="0.2">
      <c r="B25" s="34"/>
      <c r="C25" s="34"/>
      <c r="D25" s="34"/>
      <c r="E25" s="34"/>
      <c r="F25" s="34"/>
      <c r="G25" s="34"/>
      <c r="H25" s="34"/>
    </row>
    <row r="26" spans="2:8" x14ac:dyDescent="0.2">
      <c r="B26" s="34"/>
      <c r="C26" s="34"/>
      <c r="D26" s="34"/>
      <c r="E26" s="34"/>
      <c r="F26" s="34"/>
      <c r="G26" s="34"/>
      <c r="H26" s="34"/>
    </row>
    <row r="27" spans="2:8" x14ac:dyDescent="0.2">
      <c r="B27" s="34"/>
      <c r="C27" s="34"/>
      <c r="D27" s="34"/>
      <c r="E27" s="34"/>
      <c r="F27" s="34"/>
      <c r="G27" s="34"/>
      <c r="H27" s="34"/>
    </row>
    <row r="28" spans="2:8" x14ac:dyDescent="0.2">
      <c r="B28" s="34"/>
      <c r="C28" s="34"/>
      <c r="D28" s="34"/>
      <c r="E28" s="34"/>
      <c r="F28" s="34"/>
      <c r="G28" s="34"/>
      <c r="H28" s="34"/>
    </row>
    <row r="29" spans="2:8" x14ac:dyDescent="0.2">
      <c r="B29" s="34"/>
      <c r="C29" s="34"/>
      <c r="D29" s="34"/>
      <c r="E29" s="34"/>
      <c r="F29" s="34"/>
      <c r="G29" s="34"/>
      <c r="H29" s="34"/>
    </row>
    <row r="30" spans="2:8" x14ac:dyDescent="0.2">
      <c r="B30" s="34"/>
      <c r="C30" s="34"/>
      <c r="D30" s="34"/>
      <c r="E30" s="34"/>
      <c r="F30" s="34"/>
      <c r="G30" s="34"/>
      <c r="H30" s="34"/>
    </row>
    <row r="31" spans="2:8" x14ac:dyDescent="0.2">
      <c r="B31" s="34"/>
      <c r="C31" s="34"/>
      <c r="D31" s="34"/>
      <c r="E31" s="34"/>
      <c r="F31" s="34"/>
      <c r="G31" s="34"/>
      <c r="H31" s="34"/>
    </row>
    <row r="32" spans="2:8" x14ac:dyDescent="0.2">
      <c r="B32" s="34"/>
      <c r="C32" s="34"/>
      <c r="D32" s="34"/>
      <c r="E32" s="34"/>
      <c r="F32" s="34"/>
      <c r="G32" s="34"/>
      <c r="H32" s="34"/>
    </row>
    <row r="33" spans="2:8" x14ac:dyDescent="0.2">
      <c r="B33" s="34"/>
      <c r="C33" s="34"/>
      <c r="D33" s="34"/>
      <c r="E33" s="34"/>
      <c r="F33" s="34"/>
      <c r="G33" s="34"/>
      <c r="H33" s="34"/>
    </row>
    <row r="34" spans="2:8" x14ac:dyDescent="0.2">
      <c r="B34" s="34"/>
      <c r="C34" s="34"/>
      <c r="D34" s="34"/>
      <c r="E34" s="34"/>
      <c r="F34" s="34"/>
      <c r="G34" s="34"/>
      <c r="H34" s="34"/>
    </row>
    <row r="35" spans="2:8" x14ac:dyDescent="0.2">
      <c r="B35" s="34"/>
      <c r="C35" s="34"/>
      <c r="D35" s="34"/>
      <c r="E35" s="34"/>
      <c r="F35" s="34"/>
      <c r="G35" s="34"/>
      <c r="H35" s="34"/>
    </row>
  </sheetData>
  <phoneticPr fontId="10" type="noConversion"/>
  <hyperlinks>
    <hyperlink ref="C2" location="Obsah!A1" display="Obsah!A1" xr:uid="{80CE835E-488B-476E-A2F0-4D3CB84ECE0C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0553-909B-4A09-9A36-97CFE8977EF1}">
  <sheetPr codeName="List19">
    <tabColor indexed="56"/>
  </sheetPr>
  <dimension ref="B1:H11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Obsah!$D$26</f>
        <v>veterání 50</v>
      </c>
      <c r="E2" s="18"/>
      <c r="G2" t="str">
        <f>Obsah!$G$26 &amp; " - " &amp; Obsah!$I$26</f>
        <v>1966 - 1975</v>
      </c>
    </row>
    <row r="3" spans="2:8" ht="12.75" customHeight="1" x14ac:dyDescent="0.2">
      <c r="C3" t="s">
        <v>36</v>
      </c>
      <c r="D3" s="18" t="str">
        <f>Obsah!$L$26</f>
        <v>4400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9">
        <v>51</v>
      </c>
      <c r="C7" s="49" t="s">
        <v>165</v>
      </c>
      <c r="D7" s="49" t="s">
        <v>49</v>
      </c>
      <c r="E7" s="246" t="s">
        <v>495</v>
      </c>
      <c r="F7" s="198" t="s">
        <v>496</v>
      </c>
      <c r="G7" s="139">
        <v>1.1462962962962963E-2</v>
      </c>
      <c r="H7" s="199">
        <v>1</v>
      </c>
    </row>
    <row r="8" spans="2:8" x14ac:dyDescent="0.2">
      <c r="B8" s="72">
        <v>54</v>
      </c>
      <c r="C8" s="200" t="s">
        <v>497</v>
      </c>
      <c r="D8" s="200" t="s">
        <v>86</v>
      </c>
      <c r="E8" s="201">
        <v>1975</v>
      </c>
      <c r="F8" s="116" t="s">
        <v>498</v>
      </c>
      <c r="G8" s="64">
        <v>1.4265046296296297E-2</v>
      </c>
      <c r="H8" s="77">
        <v>2</v>
      </c>
    </row>
    <row r="9" spans="2:8" x14ac:dyDescent="0.2">
      <c r="B9" s="72">
        <v>52</v>
      </c>
      <c r="C9" s="114" t="s">
        <v>499</v>
      </c>
      <c r="D9" s="114" t="s">
        <v>86</v>
      </c>
      <c r="E9" s="115" t="s">
        <v>95</v>
      </c>
      <c r="F9" s="116" t="s">
        <v>500</v>
      </c>
      <c r="G9" s="64">
        <v>1.4335648148148148E-2</v>
      </c>
      <c r="H9" s="77">
        <v>3</v>
      </c>
    </row>
    <row r="10" spans="2:8" x14ac:dyDescent="0.2">
      <c r="B10" s="169">
        <v>53</v>
      </c>
      <c r="C10" s="47" t="s">
        <v>344</v>
      </c>
      <c r="D10" s="107" t="s">
        <v>86</v>
      </c>
      <c r="E10" s="108">
        <v>1974</v>
      </c>
      <c r="F10" s="196"/>
      <c r="G10" s="133">
        <v>1.6305555555555556E-2</v>
      </c>
      <c r="H10" s="123">
        <v>4</v>
      </c>
    </row>
    <row r="11" spans="2:8" ht="13.5" thickBot="1" x14ac:dyDescent="0.25">
      <c r="B11" s="187">
        <v>50</v>
      </c>
      <c r="C11" s="128" t="s">
        <v>111</v>
      </c>
      <c r="D11" s="128" t="s">
        <v>128</v>
      </c>
      <c r="E11" s="206" t="s">
        <v>97</v>
      </c>
      <c r="F11" s="197" t="s">
        <v>57</v>
      </c>
      <c r="G11" s="193">
        <v>1.8275462962962962E-2</v>
      </c>
      <c r="H11" s="141">
        <v>5</v>
      </c>
    </row>
  </sheetData>
  <phoneticPr fontId="10" type="noConversion"/>
  <hyperlinks>
    <hyperlink ref="C2" location="Obsah!A1" display="Obsah!A1" xr:uid="{96B6A96C-DAF6-4E28-9CE0-4AC93F2D2088}"/>
  </hyperlinks>
  <pageMargins left="0.59" right="0.59" top="0.98" bottom="0.98" header="0.31" footer="0.31"/>
  <pageSetup paperSize="9" orientation="portrait" r:id="rId1"/>
  <headerFooter alignWithMargins="0">
    <oddHeader>Staropacký horský kros</oddHeader>
    <oddFooter>Staropacký horský kros</oddFooter>
  </headerFooter>
  <ignoredErrors>
    <ignoredError sqref="E7:E1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120B7-1513-47B0-9F6E-7B332FAFBCAB}">
  <sheetPr codeName="List20">
    <tabColor indexed="56"/>
  </sheetPr>
  <dimension ref="B1:H12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Obsah!$D$27</f>
        <v>veterání 60</v>
      </c>
      <c r="E2" s="18"/>
      <c r="G2" t="str">
        <f>Obsah!$G$27 &amp; " - " &amp; Obsah!$I$27</f>
        <v>1956 - 1965</v>
      </c>
    </row>
    <row r="3" spans="2:8" ht="12.75" customHeight="1" x14ac:dyDescent="0.2">
      <c r="C3" t="s">
        <v>36</v>
      </c>
      <c r="D3" s="18" t="str">
        <f>Obsah!$L$27</f>
        <v>4400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72">
        <v>63</v>
      </c>
      <c r="C7" s="114" t="s">
        <v>112</v>
      </c>
      <c r="D7" s="114" t="s">
        <v>339</v>
      </c>
      <c r="E7" s="115">
        <v>1958</v>
      </c>
      <c r="F7" s="116" t="s">
        <v>125</v>
      </c>
      <c r="G7" s="208">
        <v>1.4741898148148148E-2</v>
      </c>
      <c r="H7" s="199">
        <v>1</v>
      </c>
    </row>
    <row r="8" spans="2:8" x14ac:dyDescent="0.2">
      <c r="B8" s="72">
        <v>62</v>
      </c>
      <c r="C8" s="114" t="s">
        <v>501</v>
      </c>
      <c r="D8" s="114" t="s">
        <v>493</v>
      </c>
      <c r="E8" s="115">
        <v>1963</v>
      </c>
      <c r="F8" s="116" t="s">
        <v>470</v>
      </c>
      <c r="G8" s="209">
        <v>1.4778935185185187E-2</v>
      </c>
      <c r="H8" s="77">
        <v>2</v>
      </c>
    </row>
    <row r="9" spans="2:8" x14ac:dyDescent="0.2">
      <c r="B9" s="72">
        <v>61</v>
      </c>
      <c r="C9" s="118" t="s">
        <v>502</v>
      </c>
      <c r="D9" s="118" t="s">
        <v>503</v>
      </c>
      <c r="E9" s="210">
        <v>1957</v>
      </c>
      <c r="F9" s="120" t="s">
        <v>504</v>
      </c>
      <c r="G9" s="64">
        <v>1.5833333333333335E-2</v>
      </c>
      <c r="H9" s="77">
        <v>3</v>
      </c>
    </row>
    <row r="10" spans="2:8" x14ac:dyDescent="0.2">
      <c r="B10" s="169">
        <v>65</v>
      </c>
      <c r="C10" s="94" t="s">
        <v>115</v>
      </c>
      <c r="D10" s="94" t="s">
        <v>116</v>
      </c>
      <c r="E10" s="101">
        <v>1958</v>
      </c>
      <c r="F10" s="102" t="s">
        <v>505</v>
      </c>
      <c r="G10" s="133">
        <v>1.6568287037037038E-2</v>
      </c>
      <c r="H10" s="123">
        <v>4</v>
      </c>
    </row>
    <row r="11" spans="2:8" x14ac:dyDescent="0.2">
      <c r="B11" s="171">
        <v>60</v>
      </c>
      <c r="C11" s="103" t="s">
        <v>54</v>
      </c>
      <c r="D11" s="103" t="s">
        <v>73</v>
      </c>
      <c r="E11" s="204">
        <v>1961</v>
      </c>
      <c r="F11" s="104" t="s">
        <v>114</v>
      </c>
      <c r="G11" s="205">
        <v>1.6611111111111111E-2</v>
      </c>
      <c r="H11" s="177">
        <v>5</v>
      </c>
    </row>
    <row r="12" spans="2:8" ht="13.5" thickBot="1" x14ac:dyDescent="0.25">
      <c r="B12" s="187">
        <v>64</v>
      </c>
      <c r="C12" s="128" t="s">
        <v>506</v>
      </c>
      <c r="D12" s="128" t="s">
        <v>339</v>
      </c>
      <c r="E12" s="206">
        <v>1959</v>
      </c>
      <c r="F12" s="207" t="s">
        <v>507</v>
      </c>
      <c r="G12" s="193">
        <v>1.8930555555555555E-2</v>
      </c>
      <c r="H12" s="141">
        <v>6</v>
      </c>
    </row>
  </sheetData>
  <phoneticPr fontId="10" type="noConversion"/>
  <hyperlinks>
    <hyperlink ref="C2" location="Obsah!A1" display="Obsah!A1" xr:uid="{88AF9350-A2B2-4400-BBBD-A62287D6799F}"/>
  </hyperlinks>
  <pageMargins left="0.59" right="0.59" top="0.98" bottom="0.98" header="0.31" footer="0.31"/>
  <pageSetup paperSize="9" orientation="portrait" r:id="rId1"/>
  <headerFooter alignWithMargins="0">
    <oddFooter>Staropacký horský kros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127BD-A50B-45CF-AB1A-D3C86B292663}">
  <sheetPr codeName="List21">
    <tabColor indexed="56"/>
  </sheetPr>
  <dimension ref="B1:H7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Obsah!$D$28</f>
        <v>veterání 70</v>
      </c>
      <c r="E2" s="18"/>
      <c r="G2" t="str">
        <f>Obsah!$G$28 &amp; " a starší"</f>
        <v>1955 a starší</v>
      </c>
    </row>
    <row r="3" spans="2:8" ht="12.75" customHeight="1" x14ac:dyDescent="0.2">
      <c r="C3" t="s">
        <v>36</v>
      </c>
      <c r="D3" s="18" t="str">
        <f>Obsah!$L$28</f>
        <v>4400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ht="13.5" thickBot="1" x14ac:dyDescent="0.25">
      <c r="B7" s="211">
        <v>70</v>
      </c>
      <c r="C7" s="212" t="s">
        <v>324</v>
      </c>
      <c r="D7" s="212" t="s">
        <v>104</v>
      </c>
      <c r="E7" s="213">
        <v>1950</v>
      </c>
      <c r="F7" s="214" t="s">
        <v>136</v>
      </c>
      <c r="G7" s="215">
        <v>2.0238425925925924E-2</v>
      </c>
      <c r="H7" s="216">
        <v>1</v>
      </c>
    </row>
  </sheetData>
  <phoneticPr fontId="10" type="noConversion"/>
  <hyperlinks>
    <hyperlink ref="C2" location="Obsah!A1" display="Obsah!A1" xr:uid="{367F9128-4273-4567-AB13-E48935B4FDEA}"/>
  </hyperlinks>
  <pageMargins left="0.59" right="0.59" top="0.98" bottom="0.98" header="0.31" footer="0.31"/>
  <pageSetup paperSize="9" orientation="portrait" r:id="rId1"/>
  <headerFooter alignWithMargins="0">
    <oddFooter>Staropacký horský kros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9A3D4-3DC4-40B6-915A-4BB3987F00D6}">
  <sheetPr codeName="List22"/>
  <dimension ref="B1:H48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">
        <v>117</v>
      </c>
      <c r="E2" s="18"/>
      <c r="F2" s="18"/>
      <c r="G2" s="18"/>
    </row>
    <row r="3" spans="2:8" ht="12.75" customHeight="1" x14ac:dyDescent="0.2">
      <c r="C3" t="s">
        <v>36</v>
      </c>
      <c r="D3" s="18" t="str">
        <f>Obsah!$L$27</f>
        <v>4400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194">
        <v>13</v>
      </c>
      <c r="C7" s="195" t="s">
        <v>464</v>
      </c>
      <c r="D7" s="195" t="s">
        <v>113</v>
      </c>
      <c r="E7" s="234">
        <v>2003</v>
      </c>
      <c r="F7" s="217" t="s">
        <v>465</v>
      </c>
      <c r="G7" s="218">
        <v>1.050925925925926E-2</v>
      </c>
      <c r="H7" s="71">
        <v>1</v>
      </c>
    </row>
    <row r="8" spans="2:8" x14ac:dyDescent="0.2">
      <c r="B8" s="192">
        <v>45</v>
      </c>
      <c r="C8" s="219" t="s">
        <v>483</v>
      </c>
      <c r="D8" s="219" t="s">
        <v>104</v>
      </c>
      <c r="E8" s="235">
        <v>1980</v>
      </c>
      <c r="F8" s="91" t="s">
        <v>484</v>
      </c>
      <c r="G8" s="220">
        <v>1.0613425925925925E-2</v>
      </c>
      <c r="H8" s="189">
        <v>2</v>
      </c>
    </row>
    <row r="9" spans="2:8" x14ac:dyDescent="0.2">
      <c r="B9" s="192">
        <v>17</v>
      </c>
      <c r="C9" s="47" t="s">
        <v>110</v>
      </c>
      <c r="D9" s="47" t="s">
        <v>53</v>
      </c>
      <c r="E9" s="236">
        <v>1999</v>
      </c>
      <c r="F9" s="102" t="s">
        <v>466</v>
      </c>
      <c r="G9" s="95">
        <v>1.0850694444444444E-2</v>
      </c>
      <c r="H9" s="189">
        <v>3</v>
      </c>
    </row>
    <row r="10" spans="2:8" x14ac:dyDescent="0.2">
      <c r="B10" s="169">
        <v>11</v>
      </c>
      <c r="C10" s="94" t="s">
        <v>112</v>
      </c>
      <c r="D10" s="94" t="s">
        <v>73</v>
      </c>
      <c r="E10" s="117">
        <v>2003</v>
      </c>
      <c r="F10" s="91" t="s">
        <v>125</v>
      </c>
      <c r="G10" s="133">
        <v>1.0901620370370371E-2</v>
      </c>
      <c r="H10" s="189">
        <v>4</v>
      </c>
    </row>
    <row r="11" spans="2:8" x14ac:dyDescent="0.2">
      <c r="B11" s="169">
        <v>46</v>
      </c>
      <c r="C11" s="219" t="s">
        <v>302</v>
      </c>
      <c r="D11" s="219" t="s">
        <v>134</v>
      </c>
      <c r="E11" s="235" t="s">
        <v>107</v>
      </c>
      <c r="F11" s="91" t="s">
        <v>485</v>
      </c>
      <c r="G11" s="133">
        <v>1.1238425925925926E-2</v>
      </c>
      <c r="H11" s="189">
        <v>5</v>
      </c>
    </row>
    <row r="12" spans="2:8" x14ac:dyDescent="0.2">
      <c r="B12" s="50">
        <v>3</v>
      </c>
      <c r="C12" s="94" t="s">
        <v>172</v>
      </c>
      <c r="D12" s="94" t="s">
        <v>76</v>
      </c>
      <c r="E12" s="125">
        <v>1995</v>
      </c>
      <c r="F12" s="91" t="s">
        <v>276</v>
      </c>
      <c r="G12" s="151">
        <v>1.1416666666666667E-2</v>
      </c>
      <c r="H12" s="189">
        <v>6</v>
      </c>
    </row>
    <row r="13" spans="2:8" x14ac:dyDescent="0.2">
      <c r="B13" s="169">
        <v>47</v>
      </c>
      <c r="C13" s="219" t="s">
        <v>85</v>
      </c>
      <c r="D13" s="219" t="s">
        <v>88</v>
      </c>
      <c r="E13" s="235">
        <v>1978</v>
      </c>
      <c r="F13" s="91" t="s">
        <v>50</v>
      </c>
      <c r="G13" s="133">
        <v>1.1427083333333332E-2</v>
      </c>
      <c r="H13" s="189">
        <v>7</v>
      </c>
    </row>
    <row r="14" spans="2:8" x14ac:dyDescent="0.2">
      <c r="B14" s="169">
        <v>51</v>
      </c>
      <c r="C14" s="94" t="s">
        <v>165</v>
      </c>
      <c r="D14" s="94" t="s">
        <v>49</v>
      </c>
      <c r="E14" s="237" t="s">
        <v>495</v>
      </c>
      <c r="F14" s="102" t="s">
        <v>496</v>
      </c>
      <c r="G14" s="133">
        <v>1.1462962962962963E-2</v>
      </c>
      <c r="H14" s="189">
        <v>8</v>
      </c>
    </row>
    <row r="15" spans="2:8" x14ac:dyDescent="0.2">
      <c r="B15" s="169">
        <v>43</v>
      </c>
      <c r="C15" s="47" t="s">
        <v>327</v>
      </c>
      <c r="D15" s="47" t="s">
        <v>144</v>
      </c>
      <c r="E15" s="238" t="s">
        <v>486</v>
      </c>
      <c r="F15" s="91" t="s">
        <v>193</v>
      </c>
      <c r="G15" s="133">
        <v>1.154861111111111E-2</v>
      </c>
      <c r="H15" s="189">
        <v>9</v>
      </c>
    </row>
    <row r="16" spans="2:8" x14ac:dyDescent="0.2">
      <c r="B16" s="169">
        <v>7</v>
      </c>
      <c r="C16" s="219" t="s">
        <v>85</v>
      </c>
      <c r="D16" s="219" t="s">
        <v>88</v>
      </c>
      <c r="E16" s="231">
        <v>2007</v>
      </c>
      <c r="F16" s="80" t="s">
        <v>50</v>
      </c>
      <c r="G16" s="162">
        <v>1.1619212962962963E-2</v>
      </c>
      <c r="H16" s="189">
        <v>10</v>
      </c>
    </row>
    <row r="17" spans="2:8" x14ac:dyDescent="0.2">
      <c r="B17" s="169">
        <v>44</v>
      </c>
      <c r="C17" s="219" t="s">
        <v>75</v>
      </c>
      <c r="D17" s="219" t="s">
        <v>86</v>
      </c>
      <c r="E17" s="235" t="s">
        <v>107</v>
      </c>
      <c r="F17" s="191" t="s">
        <v>108</v>
      </c>
      <c r="G17" s="162">
        <v>1.1849537037037037E-2</v>
      </c>
      <c r="H17" s="189">
        <v>11</v>
      </c>
    </row>
    <row r="18" spans="2:8" x14ac:dyDescent="0.2">
      <c r="B18" s="169">
        <v>14</v>
      </c>
      <c r="C18" s="94" t="s">
        <v>129</v>
      </c>
      <c r="D18" s="94" t="s">
        <v>84</v>
      </c>
      <c r="E18" s="117">
        <v>2001</v>
      </c>
      <c r="F18" s="109" t="s">
        <v>467</v>
      </c>
      <c r="G18" s="221">
        <v>1.1915509259259259E-2</v>
      </c>
      <c r="H18" s="189">
        <v>12</v>
      </c>
    </row>
    <row r="19" spans="2:8" x14ac:dyDescent="0.2">
      <c r="B19" s="169">
        <v>12</v>
      </c>
      <c r="C19" s="103" t="s">
        <v>468</v>
      </c>
      <c r="D19" s="103" t="s">
        <v>84</v>
      </c>
      <c r="E19" s="135">
        <v>2004</v>
      </c>
      <c r="F19" s="222" t="s">
        <v>469</v>
      </c>
      <c r="G19" s="162">
        <v>1.2358796296296297E-2</v>
      </c>
      <c r="H19" s="189">
        <v>13</v>
      </c>
    </row>
    <row r="20" spans="2:8" x14ac:dyDescent="0.2">
      <c r="B20" s="161">
        <v>38</v>
      </c>
      <c r="C20" s="223" t="s">
        <v>427</v>
      </c>
      <c r="D20" s="223" t="s">
        <v>173</v>
      </c>
      <c r="E20" s="224">
        <v>2008</v>
      </c>
      <c r="F20" s="81" t="s">
        <v>428</v>
      </c>
      <c r="G20" s="162">
        <v>1.239699074074074E-2</v>
      </c>
      <c r="H20" s="189">
        <v>14</v>
      </c>
    </row>
    <row r="21" spans="2:8" x14ac:dyDescent="0.2">
      <c r="B21" s="169">
        <v>8</v>
      </c>
      <c r="C21" s="94" t="s">
        <v>64</v>
      </c>
      <c r="D21" s="94" t="s">
        <v>144</v>
      </c>
      <c r="E21" s="237">
        <v>1991</v>
      </c>
      <c r="F21" s="102" t="s">
        <v>470</v>
      </c>
      <c r="G21" s="162">
        <v>1.2532407407407407E-2</v>
      </c>
      <c r="H21" s="189">
        <v>15</v>
      </c>
    </row>
    <row r="22" spans="2:8" x14ac:dyDescent="0.2">
      <c r="B22" s="169">
        <v>42</v>
      </c>
      <c r="C22" s="94" t="s">
        <v>487</v>
      </c>
      <c r="D22" s="94" t="s">
        <v>88</v>
      </c>
      <c r="E22" s="237">
        <v>1983</v>
      </c>
      <c r="F22" s="102" t="s">
        <v>361</v>
      </c>
      <c r="G22" s="162">
        <v>1.2614583333333334E-2</v>
      </c>
      <c r="H22" s="189">
        <v>16</v>
      </c>
    </row>
    <row r="23" spans="2:8" x14ac:dyDescent="0.2">
      <c r="B23" s="169">
        <v>15</v>
      </c>
      <c r="C23" s="94" t="s">
        <v>471</v>
      </c>
      <c r="D23" s="94" t="s">
        <v>76</v>
      </c>
      <c r="E23" s="235">
        <v>1999</v>
      </c>
      <c r="F23" s="91" t="s">
        <v>471</v>
      </c>
      <c r="G23" s="162">
        <v>1.3045138888888887E-2</v>
      </c>
      <c r="H23" s="189">
        <v>17</v>
      </c>
    </row>
    <row r="24" spans="2:8" x14ac:dyDescent="0.2">
      <c r="B24" s="169">
        <v>4</v>
      </c>
      <c r="C24" s="94" t="s">
        <v>244</v>
      </c>
      <c r="D24" s="94" t="s">
        <v>88</v>
      </c>
      <c r="E24" s="235">
        <v>1992</v>
      </c>
      <c r="F24" s="91" t="s">
        <v>472</v>
      </c>
      <c r="G24" s="162">
        <v>1.3225694444444444E-2</v>
      </c>
      <c r="H24" s="189">
        <v>18</v>
      </c>
    </row>
    <row r="25" spans="2:8" x14ac:dyDescent="0.2">
      <c r="B25" s="169">
        <v>16</v>
      </c>
      <c r="C25" s="94" t="s">
        <v>473</v>
      </c>
      <c r="D25" s="94" t="s">
        <v>474</v>
      </c>
      <c r="E25" s="235">
        <v>2007</v>
      </c>
      <c r="F25" s="91" t="s">
        <v>452</v>
      </c>
      <c r="G25" s="162">
        <v>1.3310185185185185E-2</v>
      </c>
      <c r="H25" s="189">
        <v>19</v>
      </c>
    </row>
    <row r="26" spans="2:8" x14ac:dyDescent="0.2">
      <c r="B26" s="169">
        <v>37</v>
      </c>
      <c r="C26" s="219" t="s">
        <v>180</v>
      </c>
      <c r="D26" s="219" t="s">
        <v>132</v>
      </c>
      <c r="E26" s="235">
        <v>1982</v>
      </c>
      <c r="F26" s="91" t="s">
        <v>136</v>
      </c>
      <c r="G26" s="162">
        <v>1.3469907407407406E-2</v>
      </c>
      <c r="H26" s="189">
        <v>20</v>
      </c>
    </row>
    <row r="27" spans="2:8" x14ac:dyDescent="0.2">
      <c r="B27" s="169">
        <v>49</v>
      </c>
      <c r="C27" s="94" t="s">
        <v>488</v>
      </c>
      <c r="D27" s="94" t="s">
        <v>104</v>
      </c>
      <c r="E27" s="237" t="s">
        <v>489</v>
      </c>
      <c r="F27" s="91" t="s">
        <v>490</v>
      </c>
      <c r="G27" s="162">
        <v>1.3670138888888888E-2</v>
      </c>
      <c r="H27" s="189">
        <v>21</v>
      </c>
    </row>
    <row r="28" spans="2:8" x14ac:dyDescent="0.2">
      <c r="B28" s="169">
        <v>2</v>
      </c>
      <c r="C28" s="47" t="s">
        <v>330</v>
      </c>
      <c r="D28" s="47" t="s">
        <v>88</v>
      </c>
      <c r="E28" s="239" t="s">
        <v>131</v>
      </c>
      <c r="F28" s="111" t="s">
        <v>475</v>
      </c>
      <c r="G28" s="162">
        <v>1.4045138888888888E-2</v>
      </c>
      <c r="H28" s="189">
        <v>22</v>
      </c>
    </row>
    <row r="29" spans="2:8" x14ac:dyDescent="0.2">
      <c r="B29" s="169">
        <v>40</v>
      </c>
      <c r="C29" s="219" t="s">
        <v>217</v>
      </c>
      <c r="D29" s="219" t="s">
        <v>491</v>
      </c>
      <c r="E29" s="235" t="s">
        <v>103</v>
      </c>
      <c r="F29" s="91" t="s">
        <v>218</v>
      </c>
      <c r="G29" s="162">
        <v>1.4091435185185186E-2</v>
      </c>
      <c r="H29" s="189">
        <v>23</v>
      </c>
    </row>
    <row r="30" spans="2:8" x14ac:dyDescent="0.2">
      <c r="B30" s="169">
        <v>1</v>
      </c>
      <c r="C30" s="94" t="s">
        <v>48</v>
      </c>
      <c r="D30" s="94" t="s">
        <v>106</v>
      </c>
      <c r="E30" s="237">
        <v>1999</v>
      </c>
      <c r="F30" s="91" t="s">
        <v>476</v>
      </c>
      <c r="G30" s="162">
        <v>1.4101851851851853E-2</v>
      </c>
      <c r="H30" s="189">
        <v>24</v>
      </c>
    </row>
    <row r="31" spans="2:8" x14ac:dyDescent="0.2">
      <c r="B31" s="169">
        <v>54</v>
      </c>
      <c r="C31" s="103" t="s">
        <v>497</v>
      </c>
      <c r="D31" s="103" t="s">
        <v>86</v>
      </c>
      <c r="E31" s="240">
        <v>1975</v>
      </c>
      <c r="F31" s="225" t="s">
        <v>498</v>
      </c>
      <c r="G31" s="162">
        <v>1.4265046296296297E-2</v>
      </c>
      <c r="H31" s="189">
        <v>25</v>
      </c>
    </row>
    <row r="32" spans="2:8" x14ac:dyDescent="0.2">
      <c r="B32" s="169">
        <v>52</v>
      </c>
      <c r="C32" s="219" t="s">
        <v>499</v>
      </c>
      <c r="D32" s="219" t="s">
        <v>86</v>
      </c>
      <c r="E32" s="235" t="s">
        <v>95</v>
      </c>
      <c r="F32" s="91" t="s">
        <v>500</v>
      </c>
      <c r="G32" s="162">
        <v>1.4335648148148148E-2</v>
      </c>
      <c r="H32" s="189">
        <v>26</v>
      </c>
    </row>
    <row r="33" spans="2:8" x14ac:dyDescent="0.2">
      <c r="B33" s="169">
        <v>10</v>
      </c>
      <c r="C33" s="94" t="s">
        <v>477</v>
      </c>
      <c r="D33" s="94" t="s">
        <v>104</v>
      </c>
      <c r="E33" s="235">
        <v>1986</v>
      </c>
      <c r="F33" s="91" t="s">
        <v>478</v>
      </c>
      <c r="G33" s="162">
        <v>1.4666666666666666E-2</v>
      </c>
      <c r="H33" s="189">
        <v>27</v>
      </c>
    </row>
    <row r="34" spans="2:8" x14ac:dyDescent="0.2">
      <c r="B34" s="169">
        <v>63</v>
      </c>
      <c r="C34" s="219" t="s">
        <v>112</v>
      </c>
      <c r="D34" s="219" t="s">
        <v>339</v>
      </c>
      <c r="E34" s="235">
        <v>1958</v>
      </c>
      <c r="F34" s="91" t="s">
        <v>125</v>
      </c>
      <c r="G34" s="162">
        <v>1.4741898148148148E-2</v>
      </c>
      <c r="H34" s="189">
        <v>28</v>
      </c>
    </row>
    <row r="35" spans="2:8" x14ac:dyDescent="0.2">
      <c r="B35" s="169">
        <v>48</v>
      </c>
      <c r="C35" s="103" t="s">
        <v>492</v>
      </c>
      <c r="D35" s="103" t="s">
        <v>493</v>
      </c>
      <c r="E35" s="240" t="s">
        <v>454</v>
      </c>
      <c r="F35" s="104" t="s">
        <v>494</v>
      </c>
      <c r="G35" s="162">
        <v>1.475925925925926E-2</v>
      </c>
      <c r="H35" s="189">
        <v>29</v>
      </c>
    </row>
    <row r="36" spans="2:8" x14ac:dyDescent="0.2">
      <c r="B36" s="169">
        <v>62</v>
      </c>
      <c r="C36" s="219" t="s">
        <v>501</v>
      </c>
      <c r="D36" s="219" t="s">
        <v>493</v>
      </c>
      <c r="E36" s="227">
        <v>1963</v>
      </c>
      <c r="F36" s="91" t="s">
        <v>470</v>
      </c>
      <c r="G36" s="162">
        <v>1.4778935185185187E-2</v>
      </c>
      <c r="H36" s="189">
        <v>30</v>
      </c>
    </row>
    <row r="37" spans="2:8" x14ac:dyDescent="0.2">
      <c r="B37" s="169">
        <v>9</v>
      </c>
      <c r="C37" s="103" t="s">
        <v>479</v>
      </c>
      <c r="D37" s="103" t="s">
        <v>84</v>
      </c>
      <c r="E37" s="241">
        <v>1986</v>
      </c>
      <c r="F37" s="104" t="s">
        <v>480</v>
      </c>
      <c r="G37" s="162">
        <v>1.4854166666666668E-2</v>
      </c>
      <c r="H37" s="189">
        <v>31</v>
      </c>
    </row>
    <row r="38" spans="2:8" x14ac:dyDescent="0.2">
      <c r="B38" s="169">
        <v>41</v>
      </c>
      <c r="C38" s="226" t="s">
        <v>112</v>
      </c>
      <c r="D38" s="219" t="s">
        <v>88</v>
      </c>
      <c r="E38" s="227">
        <v>1979</v>
      </c>
      <c r="F38" s="91" t="s">
        <v>89</v>
      </c>
      <c r="G38" s="162">
        <v>1.4923611111111111E-2</v>
      </c>
      <c r="H38" s="189">
        <v>32</v>
      </c>
    </row>
    <row r="39" spans="2:8" x14ac:dyDescent="0.2">
      <c r="B39" s="161">
        <v>39</v>
      </c>
      <c r="C39" s="223" t="s">
        <v>429</v>
      </c>
      <c r="D39" s="223" t="s">
        <v>82</v>
      </c>
      <c r="E39" s="224">
        <v>2009</v>
      </c>
      <c r="F39" s="81"/>
      <c r="G39" s="162">
        <v>1.5417824074074073E-2</v>
      </c>
      <c r="H39" s="189">
        <v>33</v>
      </c>
    </row>
    <row r="40" spans="2:8" x14ac:dyDescent="0.2">
      <c r="B40" s="169">
        <v>6</v>
      </c>
      <c r="C40" s="219" t="s">
        <v>386</v>
      </c>
      <c r="D40" s="219" t="s">
        <v>73</v>
      </c>
      <c r="E40" s="235">
        <v>1986</v>
      </c>
      <c r="F40" s="91" t="s">
        <v>387</v>
      </c>
      <c r="G40" s="162">
        <v>1.5769675925925927E-2</v>
      </c>
      <c r="H40" s="189">
        <v>34</v>
      </c>
    </row>
    <row r="41" spans="2:8" x14ac:dyDescent="0.2">
      <c r="B41" s="169">
        <v>61</v>
      </c>
      <c r="C41" s="94" t="s">
        <v>502</v>
      </c>
      <c r="D41" s="94" t="s">
        <v>503</v>
      </c>
      <c r="E41" s="237">
        <v>1957</v>
      </c>
      <c r="F41" s="91" t="s">
        <v>504</v>
      </c>
      <c r="G41" s="162">
        <v>1.5833333333333335E-2</v>
      </c>
      <c r="H41" s="189">
        <v>35</v>
      </c>
    </row>
    <row r="42" spans="2:8" x14ac:dyDescent="0.2">
      <c r="B42" s="169">
        <v>53</v>
      </c>
      <c r="C42" s="94" t="s">
        <v>344</v>
      </c>
      <c r="D42" s="48" t="s">
        <v>86</v>
      </c>
      <c r="E42" s="237">
        <v>1974</v>
      </c>
      <c r="F42" s="102"/>
      <c r="G42" s="162">
        <v>1.6305555555555556E-2</v>
      </c>
      <c r="H42" s="189">
        <v>36</v>
      </c>
    </row>
    <row r="43" spans="2:8" x14ac:dyDescent="0.2">
      <c r="B43" s="169">
        <v>65</v>
      </c>
      <c r="C43" s="228" t="s">
        <v>115</v>
      </c>
      <c r="D43" s="228" t="s">
        <v>116</v>
      </c>
      <c r="E43" s="242">
        <v>1958</v>
      </c>
      <c r="F43" s="229" t="s">
        <v>505</v>
      </c>
      <c r="G43" s="162">
        <v>1.6568287037037038E-2</v>
      </c>
      <c r="H43" s="189">
        <v>37</v>
      </c>
    </row>
    <row r="44" spans="2:8" x14ac:dyDescent="0.2">
      <c r="B44" s="169">
        <v>60</v>
      </c>
      <c r="C44" s="94" t="s">
        <v>54</v>
      </c>
      <c r="D44" s="94" t="s">
        <v>73</v>
      </c>
      <c r="E44" s="237">
        <v>1961</v>
      </c>
      <c r="F44" s="102" t="s">
        <v>114</v>
      </c>
      <c r="G44" s="162">
        <v>1.6611111111111111E-2</v>
      </c>
      <c r="H44" s="189">
        <v>38</v>
      </c>
    </row>
    <row r="45" spans="2:8" x14ac:dyDescent="0.2">
      <c r="B45" s="169">
        <v>5</v>
      </c>
      <c r="C45" s="230" t="s">
        <v>481</v>
      </c>
      <c r="D45" s="230" t="s">
        <v>482</v>
      </c>
      <c r="E45" s="231">
        <v>1986</v>
      </c>
      <c r="F45" s="80" t="s">
        <v>237</v>
      </c>
      <c r="G45" s="162">
        <v>1.699074074074074E-2</v>
      </c>
      <c r="H45" s="189">
        <v>39</v>
      </c>
    </row>
    <row r="46" spans="2:8" x14ac:dyDescent="0.2">
      <c r="B46" s="169">
        <v>50</v>
      </c>
      <c r="C46" s="94" t="s">
        <v>111</v>
      </c>
      <c r="D46" s="94" t="s">
        <v>128</v>
      </c>
      <c r="E46" s="237" t="s">
        <v>97</v>
      </c>
      <c r="F46" s="91" t="s">
        <v>57</v>
      </c>
      <c r="G46" s="162">
        <v>1.8275462962962962E-2</v>
      </c>
      <c r="H46" s="189">
        <v>40</v>
      </c>
    </row>
    <row r="47" spans="2:8" x14ac:dyDescent="0.2">
      <c r="B47" s="169">
        <v>64</v>
      </c>
      <c r="C47" s="232" t="s">
        <v>506</v>
      </c>
      <c r="D47" s="232" t="s">
        <v>339</v>
      </c>
      <c r="E47" s="243">
        <v>1959</v>
      </c>
      <c r="F47" s="104" t="s">
        <v>507</v>
      </c>
      <c r="G47" s="162">
        <v>1.8930555555555555E-2</v>
      </c>
      <c r="H47" s="189">
        <v>41</v>
      </c>
    </row>
    <row r="48" spans="2:8" ht="13.5" thickBot="1" x14ac:dyDescent="0.25">
      <c r="B48" s="187">
        <v>70</v>
      </c>
      <c r="C48" s="128" t="s">
        <v>324</v>
      </c>
      <c r="D48" s="128" t="s">
        <v>104</v>
      </c>
      <c r="E48" s="244">
        <v>1950</v>
      </c>
      <c r="F48" s="112" t="s">
        <v>136</v>
      </c>
      <c r="G48" s="233">
        <v>2.0238425925925924E-2</v>
      </c>
      <c r="H48" s="141">
        <v>42</v>
      </c>
    </row>
  </sheetData>
  <phoneticPr fontId="10" type="noConversion"/>
  <hyperlinks>
    <hyperlink ref="C2" location="Obsah!A1" display="Obsah!A1" xr:uid="{52F14B0D-581B-40BB-AB67-F81E91EEB1A4}"/>
  </hyperlinks>
  <pageMargins left="0.59" right="0.59" top="0.98" bottom="0.98" header="0.31" footer="0.31"/>
  <pageSetup paperSize="9" orientation="portrait" horizontalDpi="4294967294" r:id="rId1"/>
  <headerFooter alignWithMargins="0">
    <oddFooter>Staropacký horský kros</oddFooter>
  </headerFooter>
  <ignoredErrors>
    <ignoredError sqref="E11:E4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4E02-69CB-43E5-8EB4-44A380A25328}">
  <sheetPr codeName="List24">
    <tabColor indexed="10"/>
  </sheetPr>
  <dimension ref="B1:H27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B7" sqref="B7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">
        <v>117</v>
      </c>
      <c r="E2" s="18"/>
      <c r="F2" s="18"/>
      <c r="G2" s="18"/>
    </row>
    <row r="3" spans="2:8" ht="12.75" customHeight="1" x14ac:dyDescent="0.2">
      <c r="C3" t="s">
        <v>36</v>
      </c>
      <c r="D3" s="18" t="str">
        <f>Obsah!$L$23</f>
        <v>2000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169">
        <v>85</v>
      </c>
      <c r="C7" s="103" t="s">
        <v>430</v>
      </c>
      <c r="D7" s="103" t="s">
        <v>431</v>
      </c>
      <c r="E7" s="240">
        <v>2006</v>
      </c>
      <c r="F7" s="104" t="s">
        <v>432</v>
      </c>
      <c r="G7" s="162">
        <v>5.634259259259259E-3</v>
      </c>
      <c r="H7" s="123">
        <v>1</v>
      </c>
    </row>
    <row r="8" spans="2:8" x14ac:dyDescent="0.2">
      <c r="B8" s="169">
        <v>79</v>
      </c>
      <c r="C8" s="103" t="s">
        <v>446</v>
      </c>
      <c r="D8" s="94" t="s">
        <v>323</v>
      </c>
      <c r="E8" s="237">
        <v>1984</v>
      </c>
      <c r="F8" s="91"/>
      <c r="G8" s="162">
        <v>5.968750000000001E-3</v>
      </c>
      <c r="H8" s="123">
        <v>2</v>
      </c>
    </row>
    <row r="9" spans="2:8" x14ac:dyDescent="0.2">
      <c r="B9" s="169">
        <v>81</v>
      </c>
      <c r="C9" s="103" t="s">
        <v>447</v>
      </c>
      <c r="D9" s="103" t="s">
        <v>448</v>
      </c>
      <c r="E9" s="240" t="s">
        <v>105</v>
      </c>
      <c r="F9" s="104" t="s">
        <v>449</v>
      </c>
      <c r="G9" s="162">
        <v>6.1805555555555563E-3</v>
      </c>
      <c r="H9" s="123">
        <v>3</v>
      </c>
    </row>
    <row r="10" spans="2:8" x14ac:dyDescent="0.2">
      <c r="B10" s="171">
        <v>90</v>
      </c>
      <c r="C10" s="103" t="s">
        <v>355</v>
      </c>
      <c r="D10" s="103" t="s">
        <v>433</v>
      </c>
      <c r="E10" s="240" t="s">
        <v>434</v>
      </c>
      <c r="F10" s="104" t="s">
        <v>435</v>
      </c>
      <c r="G10" s="172">
        <v>6.4259259259259261E-3</v>
      </c>
      <c r="H10" s="123">
        <v>4</v>
      </c>
    </row>
    <row r="11" spans="2:8" x14ac:dyDescent="0.2">
      <c r="B11" s="171">
        <v>93</v>
      </c>
      <c r="C11" s="103" t="s">
        <v>145</v>
      </c>
      <c r="D11" s="94" t="s">
        <v>71</v>
      </c>
      <c r="E11" s="237" t="s">
        <v>78</v>
      </c>
      <c r="F11" s="91" t="s">
        <v>109</v>
      </c>
      <c r="G11" s="172">
        <v>6.6203703703703702E-3</v>
      </c>
      <c r="H11" s="123">
        <v>5</v>
      </c>
    </row>
    <row r="12" spans="2:8" x14ac:dyDescent="0.2">
      <c r="B12" s="169">
        <v>88</v>
      </c>
      <c r="C12" s="94" t="s">
        <v>450</v>
      </c>
      <c r="D12" s="94" t="s">
        <v>70</v>
      </c>
      <c r="E12" s="237" t="s">
        <v>451</v>
      </c>
      <c r="F12" s="91" t="s">
        <v>452</v>
      </c>
      <c r="G12" s="133">
        <v>6.9398148148148153E-3</v>
      </c>
      <c r="H12" s="123">
        <v>6</v>
      </c>
    </row>
    <row r="13" spans="2:8" x14ac:dyDescent="0.2">
      <c r="B13" s="169">
        <v>84</v>
      </c>
      <c r="C13" s="94" t="s">
        <v>430</v>
      </c>
      <c r="D13" s="94" t="s">
        <v>453</v>
      </c>
      <c r="E13" s="237" t="s">
        <v>454</v>
      </c>
      <c r="F13" s="91" t="s">
        <v>170</v>
      </c>
      <c r="G13" s="133">
        <v>7.288310185185185E-3</v>
      </c>
      <c r="H13" s="123">
        <v>7</v>
      </c>
    </row>
    <row r="14" spans="2:8" x14ac:dyDescent="0.2">
      <c r="B14" s="161">
        <v>86</v>
      </c>
      <c r="C14" s="223" t="s">
        <v>154</v>
      </c>
      <c r="D14" s="223" t="s">
        <v>51</v>
      </c>
      <c r="E14" s="247">
        <v>2015</v>
      </c>
      <c r="F14" s="81" t="s">
        <v>121</v>
      </c>
      <c r="G14" s="162">
        <v>7.5868055555555558E-3</v>
      </c>
      <c r="H14" s="123">
        <v>8</v>
      </c>
    </row>
    <row r="15" spans="2:8" x14ac:dyDescent="0.2">
      <c r="B15" s="169">
        <v>95</v>
      </c>
      <c r="C15" s="103" t="s">
        <v>158</v>
      </c>
      <c r="D15" s="94" t="s">
        <v>61</v>
      </c>
      <c r="E15" s="237" t="s">
        <v>159</v>
      </c>
      <c r="F15" s="104" t="s">
        <v>68</v>
      </c>
      <c r="G15" s="162">
        <v>7.5937499999999998E-3</v>
      </c>
      <c r="H15" s="123">
        <v>9</v>
      </c>
    </row>
    <row r="16" spans="2:8" x14ac:dyDescent="0.2">
      <c r="B16" s="169">
        <v>77</v>
      </c>
      <c r="C16" s="48" t="s">
        <v>120</v>
      </c>
      <c r="D16" s="94" t="s">
        <v>239</v>
      </c>
      <c r="E16" s="237">
        <v>2016</v>
      </c>
      <c r="F16" s="104" t="s">
        <v>436</v>
      </c>
      <c r="G16" s="162">
        <v>7.7962962962962968E-3</v>
      </c>
      <c r="H16" s="123">
        <v>10</v>
      </c>
    </row>
    <row r="17" spans="2:8" x14ac:dyDescent="0.2">
      <c r="B17" s="169">
        <v>87</v>
      </c>
      <c r="C17" s="103" t="s">
        <v>154</v>
      </c>
      <c r="D17" s="103" t="s">
        <v>63</v>
      </c>
      <c r="E17" s="240">
        <v>2013</v>
      </c>
      <c r="F17" s="104" t="s">
        <v>121</v>
      </c>
      <c r="G17" s="162">
        <v>7.8495370370370368E-3</v>
      </c>
      <c r="H17" s="123">
        <v>11</v>
      </c>
    </row>
    <row r="18" spans="2:8" x14ac:dyDescent="0.2">
      <c r="B18" s="169">
        <v>96</v>
      </c>
      <c r="C18" s="103" t="s">
        <v>403</v>
      </c>
      <c r="D18" s="103" t="s">
        <v>404</v>
      </c>
      <c r="E18" s="240" t="s">
        <v>149</v>
      </c>
      <c r="F18" s="81" t="s">
        <v>437</v>
      </c>
      <c r="G18" s="162">
        <v>7.8553240740740753E-3</v>
      </c>
      <c r="H18" s="123">
        <v>12</v>
      </c>
    </row>
    <row r="19" spans="2:8" x14ac:dyDescent="0.2">
      <c r="B19" s="169">
        <v>80</v>
      </c>
      <c r="C19" s="103" t="s">
        <v>160</v>
      </c>
      <c r="D19" s="103" t="s">
        <v>455</v>
      </c>
      <c r="E19" s="240" t="s">
        <v>103</v>
      </c>
      <c r="F19" s="104" t="s">
        <v>89</v>
      </c>
      <c r="G19" s="162">
        <v>7.9247685185185185E-3</v>
      </c>
      <c r="H19" s="123">
        <v>13</v>
      </c>
    </row>
    <row r="20" spans="2:8" x14ac:dyDescent="0.2">
      <c r="B20" s="169">
        <v>82</v>
      </c>
      <c r="C20" s="103" t="s">
        <v>91</v>
      </c>
      <c r="D20" s="103" t="s">
        <v>102</v>
      </c>
      <c r="E20" s="240" t="s">
        <v>99</v>
      </c>
      <c r="F20" s="104" t="s">
        <v>456</v>
      </c>
      <c r="G20" s="162">
        <v>7.9618055555555553E-3</v>
      </c>
      <c r="H20" s="123">
        <v>14</v>
      </c>
    </row>
    <row r="21" spans="2:8" x14ac:dyDescent="0.2">
      <c r="B21" s="169">
        <v>89</v>
      </c>
      <c r="C21" s="103" t="s">
        <v>457</v>
      </c>
      <c r="D21" s="103" t="s">
        <v>453</v>
      </c>
      <c r="E21" s="240" t="s">
        <v>101</v>
      </c>
      <c r="F21" s="104" t="s">
        <v>452</v>
      </c>
      <c r="G21" s="162">
        <v>8.0775462962962962E-3</v>
      </c>
      <c r="H21" s="123">
        <v>15</v>
      </c>
    </row>
    <row r="22" spans="2:8" x14ac:dyDescent="0.2">
      <c r="B22" s="169">
        <v>92</v>
      </c>
      <c r="C22" s="103" t="s">
        <v>438</v>
      </c>
      <c r="D22" s="103" t="s">
        <v>439</v>
      </c>
      <c r="E22" s="240" t="s">
        <v>440</v>
      </c>
      <c r="F22" s="104" t="s">
        <v>114</v>
      </c>
      <c r="G22" s="162">
        <v>8.1030092592592595E-3</v>
      </c>
      <c r="H22" s="123">
        <v>16</v>
      </c>
    </row>
    <row r="23" spans="2:8" x14ac:dyDescent="0.2">
      <c r="B23" s="169">
        <v>91</v>
      </c>
      <c r="C23" s="103" t="s">
        <v>441</v>
      </c>
      <c r="D23" s="103" t="s">
        <v>442</v>
      </c>
      <c r="E23" s="240" t="s">
        <v>137</v>
      </c>
      <c r="F23" s="104" t="s">
        <v>276</v>
      </c>
      <c r="G23" s="162">
        <v>8.155092592592594E-3</v>
      </c>
      <c r="H23" s="123">
        <v>17</v>
      </c>
    </row>
    <row r="24" spans="2:8" x14ac:dyDescent="0.2">
      <c r="B24" s="169">
        <v>94</v>
      </c>
      <c r="C24" s="103" t="s">
        <v>443</v>
      </c>
      <c r="D24" s="103" t="s">
        <v>96</v>
      </c>
      <c r="E24" s="240" t="s">
        <v>444</v>
      </c>
      <c r="F24" s="104" t="s">
        <v>133</v>
      </c>
      <c r="G24" s="162">
        <v>8.3958333333333333E-3</v>
      </c>
      <c r="H24" s="123">
        <v>18</v>
      </c>
    </row>
    <row r="25" spans="2:8" x14ac:dyDescent="0.2">
      <c r="B25" s="169">
        <v>75</v>
      </c>
      <c r="C25" s="103" t="s">
        <v>458</v>
      </c>
      <c r="D25" s="103" t="s">
        <v>459</v>
      </c>
      <c r="E25" s="240">
        <v>1982</v>
      </c>
      <c r="F25" s="104"/>
      <c r="G25" s="162">
        <v>8.5787037037037047E-3</v>
      </c>
      <c r="H25" s="123">
        <v>19</v>
      </c>
    </row>
    <row r="26" spans="2:8" x14ac:dyDescent="0.2">
      <c r="B26" s="169">
        <v>83</v>
      </c>
      <c r="C26" s="103" t="s">
        <v>460</v>
      </c>
      <c r="D26" s="103" t="s">
        <v>461</v>
      </c>
      <c r="E26" s="240" t="s">
        <v>103</v>
      </c>
      <c r="F26" s="104"/>
      <c r="G26" s="162">
        <v>8.5891203703703702E-3</v>
      </c>
      <c r="H26" s="123">
        <v>20</v>
      </c>
    </row>
    <row r="27" spans="2:8" ht="13.5" thickBot="1" x14ac:dyDescent="0.25">
      <c r="B27" s="187">
        <v>76</v>
      </c>
      <c r="C27" s="128" t="s">
        <v>462</v>
      </c>
      <c r="D27" s="128" t="s">
        <v>143</v>
      </c>
      <c r="E27" s="244">
        <v>1967</v>
      </c>
      <c r="F27" s="112" t="s">
        <v>463</v>
      </c>
      <c r="G27" s="233">
        <v>9.2372685185185179E-3</v>
      </c>
      <c r="H27" s="141">
        <v>21</v>
      </c>
    </row>
  </sheetData>
  <phoneticPr fontId="10" type="noConversion"/>
  <hyperlinks>
    <hyperlink ref="C2" location="Obsah!A1" display="Obsah!A1" xr:uid="{E8C51A64-3574-458F-B434-53D05066A364}"/>
  </hyperlinks>
  <pageMargins left="0.59" right="0.59" top="0.98" bottom="0.98" header="0.31" footer="0.31"/>
  <pageSetup paperSize="9" orientation="portrait" horizontalDpi="4294967294" r:id="rId1"/>
  <headerFooter alignWithMargins="0">
    <oddFooter>Staropacký horský kros</oddFooter>
  </headerFooter>
  <ignoredErrors>
    <ignoredError sqref="E9:E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956F5-F526-4F37-A2AD-40D4A86D6F90}">
  <sheetPr codeName="List3"/>
  <dimension ref="B1:H32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Obsah!$D$9</f>
        <v>mlíčňáci II.</v>
      </c>
      <c r="E2" s="18"/>
      <c r="G2" t="str">
        <f>Obsah!$G$9 &amp; " - " &amp; Obsah!$I$9</f>
        <v>2021 - 2022</v>
      </c>
    </row>
    <row r="3" spans="2:8" ht="12.75" customHeight="1" x14ac:dyDescent="0.2">
      <c r="C3" t="s">
        <v>36</v>
      </c>
      <c r="D3" s="18" t="str">
        <f>Obsah!$L$9</f>
        <v>60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9"/>
      <c r="C7" s="23" t="s">
        <v>201</v>
      </c>
      <c r="D7" s="23" t="s">
        <v>202</v>
      </c>
      <c r="E7" s="35">
        <v>2021</v>
      </c>
      <c r="F7" s="23" t="s">
        <v>177</v>
      </c>
      <c r="G7" s="26"/>
      <c r="H7" s="27">
        <v>1</v>
      </c>
    </row>
    <row r="8" spans="2:8" x14ac:dyDescent="0.2">
      <c r="B8" s="72"/>
      <c r="C8" s="23" t="s">
        <v>203</v>
      </c>
      <c r="D8" s="23" t="s">
        <v>102</v>
      </c>
      <c r="E8" s="35">
        <v>2021</v>
      </c>
      <c r="F8" s="23" t="s">
        <v>109</v>
      </c>
      <c r="G8" s="29"/>
      <c r="H8" s="30">
        <v>2</v>
      </c>
    </row>
    <row r="9" spans="2:8" x14ac:dyDescent="0.2">
      <c r="B9" s="72"/>
      <c r="C9" s="23" t="s">
        <v>204</v>
      </c>
      <c r="D9" s="23" t="s">
        <v>205</v>
      </c>
      <c r="E9" s="35">
        <v>2022</v>
      </c>
      <c r="F9" s="23" t="s">
        <v>68</v>
      </c>
      <c r="G9" s="29"/>
      <c r="H9" s="30">
        <v>3</v>
      </c>
    </row>
    <row r="10" spans="2:8" x14ac:dyDescent="0.2">
      <c r="B10" s="50"/>
      <c r="C10" s="36" t="s">
        <v>192</v>
      </c>
      <c r="D10" s="36" t="s">
        <v>88</v>
      </c>
      <c r="E10" s="73" t="s">
        <v>206</v>
      </c>
      <c r="F10" s="36" t="s">
        <v>193</v>
      </c>
      <c r="G10" s="33"/>
      <c r="H10" s="121">
        <v>4</v>
      </c>
    </row>
    <row r="11" spans="2:8" x14ac:dyDescent="0.2">
      <c r="B11" s="50"/>
      <c r="C11" s="31" t="s">
        <v>207</v>
      </c>
      <c r="D11" s="31" t="s">
        <v>208</v>
      </c>
      <c r="E11" s="38">
        <v>2021</v>
      </c>
      <c r="F11" s="31" t="s">
        <v>209</v>
      </c>
      <c r="G11" s="33"/>
      <c r="H11" s="121">
        <v>5</v>
      </c>
    </row>
    <row r="12" spans="2:8" x14ac:dyDescent="0.2">
      <c r="B12" s="50"/>
      <c r="C12" s="31" t="s">
        <v>210</v>
      </c>
      <c r="D12" s="31" t="s">
        <v>164</v>
      </c>
      <c r="E12" s="38">
        <v>2021</v>
      </c>
      <c r="F12" s="31" t="s">
        <v>123</v>
      </c>
      <c r="G12" s="33"/>
      <c r="H12" s="121">
        <v>6</v>
      </c>
    </row>
    <row r="13" spans="2:8" x14ac:dyDescent="0.2">
      <c r="B13" s="50"/>
      <c r="C13" s="31" t="s">
        <v>211</v>
      </c>
      <c r="D13" s="31" t="s">
        <v>81</v>
      </c>
      <c r="E13" s="38">
        <v>2021</v>
      </c>
      <c r="F13" s="31" t="s">
        <v>212</v>
      </c>
      <c r="G13" s="33"/>
      <c r="H13" s="121">
        <v>7</v>
      </c>
    </row>
    <row r="14" spans="2:8" x14ac:dyDescent="0.2">
      <c r="B14" s="50"/>
      <c r="C14" s="31" t="s">
        <v>213</v>
      </c>
      <c r="D14" s="31" t="s">
        <v>84</v>
      </c>
      <c r="E14" s="38">
        <v>2021</v>
      </c>
      <c r="F14" s="31" t="s">
        <v>214</v>
      </c>
      <c r="G14" s="33"/>
      <c r="H14" s="121">
        <v>8</v>
      </c>
    </row>
    <row r="15" spans="2:8" x14ac:dyDescent="0.2">
      <c r="B15" s="50"/>
      <c r="C15" s="31" t="s">
        <v>215</v>
      </c>
      <c r="D15" s="31" t="s">
        <v>45</v>
      </c>
      <c r="E15" s="38">
        <v>2021</v>
      </c>
      <c r="F15" s="31" t="s">
        <v>216</v>
      </c>
      <c r="G15" s="33"/>
      <c r="H15" s="121">
        <v>9</v>
      </c>
    </row>
    <row r="16" spans="2:8" x14ac:dyDescent="0.2">
      <c r="B16" s="50"/>
      <c r="C16" s="31" t="s">
        <v>217</v>
      </c>
      <c r="D16" s="31" t="s">
        <v>61</v>
      </c>
      <c r="E16" s="38">
        <v>2021</v>
      </c>
      <c r="F16" s="31" t="s">
        <v>218</v>
      </c>
      <c r="G16" s="33"/>
      <c r="H16" s="121">
        <v>10</v>
      </c>
    </row>
    <row r="17" spans="2:8" x14ac:dyDescent="0.2">
      <c r="B17" s="50"/>
      <c r="C17" s="31" t="s">
        <v>219</v>
      </c>
      <c r="D17" s="31" t="s">
        <v>220</v>
      </c>
      <c r="E17" s="38">
        <v>2022</v>
      </c>
      <c r="F17" s="31" t="s">
        <v>221</v>
      </c>
      <c r="G17" s="33"/>
      <c r="H17" s="121">
        <v>11</v>
      </c>
    </row>
    <row r="18" spans="2:8" x14ac:dyDescent="0.2">
      <c r="B18" s="39"/>
      <c r="C18" s="31" t="s">
        <v>93</v>
      </c>
      <c r="D18" s="31" t="s">
        <v>222</v>
      </c>
      <c r="E18" s="38">
        <v>2021</v>
      </c>
      <c r="F18" s="31" t="s">
        <v>57</v>
      </c>
      <c r="G18" s="33"/>
      <c r="H18" s="121">
        <v>12</v>
      </c>
    </row>
    <row r="19" spans="2:8" x14ac:dyDescent="0.2">
      <c r="B19" s="39"/>
      <c r="C19" s="31" t="s">
        <v>223</v>
      </c>
      <c r="D19" s="31" t="s">
        <v>152</v>
      </c>
      <c r="E19" s="38">
        <v>2022</v>
      </c>
      <c r="F19" s="31" t="s">
        <v>224</v>
      </c>
      <c r="G19" s="33"/>
      <c r="H19" s="121">
        <v>13</v>
      </c>
    </row>
    <row r="20" spans="2:8" x14ac:dyDescent="0.2">
      <c r="B20" s="39"/>
      <c r="C20" s="31" t="s">
        <v>225</v>
      </c>
      <c r="D20" s="31" t="s">
        <v>226</v>
      </c>
      <c r="E20" s="38">
        <v>2022</v>
      </c>
      <c r="F20" s="31" t="s">
        <v>59</v>
      </c>
      <c r="G20" s="33"/>
      <c r="H20" s="121">
        <v>14</v>
      </c>
    </row>
    <row r="21" spans="2:8" x14ac:dyDescent="0.2">
      <c r="B21" s="39"/>
      <c r="C21" s="31" t="s">
        <v>227</v>
      </c>
      <c r="D21" s="31" t="s">
        <v>46</v>
      </c>
      <c r="E21" s="38">
        <v>2021</v>
      </c>
      <c r="F21" s="31" t="s">
        <v>228</v>
      </c>
      <c r="G21" s="33"/>
      <c r="H21" s="121">
        <v>15</v>
      </c>
    </row>
    <row r="22" spans="2:8" x14ac:dyDescent="0.2">
      <c r="B22" s="39"/>
      <c r="C22" s="31" t="s">
        <v>229</v>
      </c>
      <c r="D22" s="31" t="s">
        <v>79</v>
      </c>
      <c r="E22" s="38">
        <v>2021</v>
      </c>
      <c r="F22" s="31" t="s">
        <v>59</v>
      </c>
      <c r="G22" s="33"/>
      <c r="H22" s="121">
        <v>16</v>
      </c>
    </row>
    <row r="23" spans="2:8" x14ac:dyDescent="0.2">
      <c r="B23" s="39"/>
      <c r="C23" s="31" t="s">
        <v>204</v>
      </c>
      <c r="D23" s="31" t="s">
        <v>230</v>
      </c>
      <c r="E23" s="38">
        <v>2022</v>
      </c>
      <c r="F23" s="31" t="s">
        <v>231</v>
      </c>
      <c r="G23" s="33"/>
      <c r="H23" s="121">
        <v>17</v>
      </c>
    </row>
    <row r="24" spans="2:8" x14ac:dyDescent="0.2">
      <c r="B24" s="39"/>
      <c r="C24" s="31" t="s">
        <v>232</v>
      </c>
      <c r="D24" s="31" t="s">
        <v>79</v>
      </c>
      <c r="E24" s="38">
        <v>2022</v>
      </c>
      <c r="F24" s="31" t="s">
        <v>177</v>
      </c>
      <c r="G24" s="33"/>
      <c r="H24" s="121">
        <v>18</v>
      </c>
    </row>
    <row r="25" spans="2:8" x14ac:dyDescent="0.2">
      <c r="B25" s="39"/>
      <c r="C25" s="31" t="s">
        <v>233</v>
      </c>
      <c r="D25" s="31" t="s">
        <v>234</v>
      </c>
      <c r="E25" s="38">
        <v>2022</v>
      </c>
      <c r="F25" s="31" t="s">
        <v>235</v>
      </c>
      <c r="G25" s="33"/>
      <c r="H25" s="121">
        <v>19</v>
      </c>
    </row>
    <row r="26" spans="2:8" x14ac:dyDescent="0.2">
      <c r="B26" s="39"/>
      <c r="C26" s="31" t="s">
        <v>236</v>
      </c>
      <c r="D26" s="31" t="s">
        <v>84</v>
      </c>
      <c r="E26" s="38">
        <v>2022</v>
      </c>
      <c r="F26" s="31" t="s">
        <v>237</v>
      </c>
      <c r="G26" s="33"/>
      <c r="H26" s="121">
        <v>20</v>
      </c>
    </row>
    <row r="27" spans="2:8" x14ac:dyDescent="0.2">
      <c r="B27" s="39"/>
      <c r="C27" s="31" t="s">
        <v>238</v>
      </c>
      <c r="D27" s="31" t="s">
        <v>239</v>
      </c>
      <c r="E27" s="38">
        <v>2022</v>
      </c>
      <c r="F27" s="31" t="s">
        <v>240</v>
      </c>
      <c r="G27" s="33"/>
      <c r="H27" s="121">
        <v>21</v>
      </c>
    </row>
    <row r="28" spans="2:8" x14ac:dyDescent="0.2">
      <c r="B28" s="39"/>
      <c r="C28" s="31" t="s">
        <v>241</v>
      </c>
      <c r="D28" s="31" t="s">
        <v>173</v>
      </c>
      <c r="E28" s="38">
        <v>2022</v>
      </c>
      <c r="F28" s="31" t="s">
        <v>52</v>
      </c>
      <c r="G28" s="33"/>
      <c r="H28" s="121">
        <v>22</v>
      </c>
    </row>
    <row r="29" spans="2:8" x14ac:dyDescent="0.2">
      <c r="B29" s="39"/>
      <c r="C29" s="31" t="s">
        <v>242</v>
      </c>
      <c r="D29" s="31" t="s">
        <v>243</v>
      </c>
      <c r="E29" s="38">
        <v>2021</v>
      </c>
      <c r="F29" s="31" t="s">
        <v>57</v>
      </c>
      <c r="G29" s="33"/>
      <c r="H29" s="121">
        <v>23</v>
      </c>
    </row>
    <row r="30" spans="2:8" x14ac:dyDescent="0.2">
      <c r="B30" s="39"/>
      <c r="C30" s="31" t="s">
        <v>244</v>
      </c>
      <c r="D30" s="31" t="s">
        <v>245</v>
      </c>
      <c r="E30" s="38">
        <v>2022</v>
      </c>
      <c r="F30" s="31" t="s">
        <v>246</v>
      </c>
      <c r="G30" s="33"/>
      <c r="H30" s="121">
        <v>24</v>
      </c>
    </row>
    <row r="31" spans="2:8" x14ac:dyDescent="0.2">
      <c r="B31" s="39"/>
      <c r="C31" s="31" t="s">
        <v>247</v>
      </c>
      <c r="D31" s="31" t="s">
        <v>248</v>
      </c>
      <c r="E31" s="38">
        <v>2022</v>
      </c>
      <c r="F31" s="31" t="s">
        <v>249</v>
      </c>
      <c r="G31" s="33"/>
      <c r="H31" s="121">
        <v>25</v>
      </c>
    </row>
    <row r="32" spans="2:8" ht="13.5" thickBot="1" x14ac:dyDescent="0.25">
      <c r="B32" s="40"/>
      <c r="C32" s="129" t="s">
        <v>250</v>
      </c>
      <c r="D32" s="129" t="s">
        <v>139</v>
      </c>
      <c r="E32" s="131">
        <v>2021</v>
      </c>
      <c r="F32" s="129" t="s">
        <v>59</v>
      </c>
      <c r="G32" s="99"/>
      <c r="H32" s="100">
        <v>26</v>
      </c>
    </row>
  </sheetData>
  <phoneticPr fontId="10" type="noConversion"/>
  <hyperlinks>
    <hyperlink ref="C2" location="Obsah!A1" display="Obsah!A1" xr:uid="{862FE1CA-3491-41BE-A13D-AF79C9DEE612}"/>
  </hyperlinks>
  <pageMargins left="0.59055118110236227" right="0.59055118110236227" top="0.98425196850393704" bottom="0.98425196850393704" header="0.31496062992125984" footer="0.31496062992125984"/>
  <pageSetup paperSize="9" orientation="portrait" r:id="rId1"/>
  <headerFooter alignWithMargins="0">
    <oddFooter>Staropacký horský kros</oddFooter>
  </headerFooter>
  <ignoredErrors>
    <ignoredError sqref="E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BFCD-72B8-4D21-B170-2753E165D9A4}">
  <sheetPr codeName="List4">
    <tabColor indexed="10"/>
  </sheetPr>
  <dimension ref="B1:H26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Obsah!$D$10</f>
        <v>předškolní dívky</v>
      </c>
      <c r="E2" s="18"/>
      <c r="G2" t="str">
        <f>Obsah!$G$10 &amp; " - " &amp; Obsah!$I$10</f>
        <v>2019 - 2020</v>
      </c>
    </row>
    <row r="3" spans="2:8" ht="12.75" customHeight="1" x14ac:dyDescent="0.2">
      <c r="C3" t="s">
        <v>36</v>
      </c>
      <c r="D3" s="18" t="str">
        <f>Obsah!$L$10</f>
        <v>150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9"/>
      <c r="C7" s="41" t="s">
        <v>93</v>
      </c>
      <c r="D7" s="41" t="s">
        <v>251</v>
      </c>
      <c r="E7" s="41" t="s">
        <v>252</v>
      </c>
      <c r="F7" s="41" t="s">
        <v>59</v>
      </c>
      <c r="G7" s="26"/>
      <c r="H7" s="27">
        <v>1</v>
      </c>
    </row>
    <row r="8" spans="2:8" x14ac:dyDescent="0.2">
      <c r="B8" s="70"/>
      <c r="C8" s="42" t="s">
        <v>253</v>
      </c>
      <c r="D8" s="42" t="s">
        <v>254</v>
      </c>
      <c r="E8" s="42" t="s">
        <v>252</v>
      </c>
      <c r="F8" s="42" t="s">
        <v>193</v>
      </c>
      <c r="G8" s="29"/>
      <c r="H8" s="30">
        <v>2</v>
      </c>
    </row>
    <row r="9" spans="2:8" x14ac:dyDescent="0.2">
      <c r="B9" s="70"/>
      <c r="C9" s="42" t="s">
        <v>255</v>
      </c>
      <c r="D9" s="42" t="s">
        <v>51</v>
      </c>
      <c r="E9" s="42" t="s">
        <v>252</v>
      </c>
      <c r="F9" s="42" t="s">
        <v>256</v>
      </c>
      <c r="G9" s="29"/>
      <c r="H9" s="30">
        <v>3</v>
      </c>
    </row>
    <row r="10" spans="2:8" x14ac:dyDescent="0.2">
      <c r="B10" s="28"/>
      <c r="C10" s="36" t="s">
        <v>169</v>
      </c>
      <c r="D10" s="36" t="s">
        <v>71</v>
      </c>
      <c r="E10" s="36" t="s">
        <v>252</v>
      </c>
      <c r="F10" s="36" t="s">
        <v>57</v>
      </c>
      <c r="G10" s="33"/>
      <c r="H10" s="121">
        <v>4</v>
      </c>
    </row>
    <row r="11" spans="2:8" x14ac:dyDescent="0.2">
      <c r="B11" s="28"/>
      <c r="C11" s="36" t="s">
        <v>257</v>
      </c>
      <c r="D11" s="36" t="s">
        <v>70</v>
      </c>
      <c r="E11" s="36" t="s">
        <v>252</v>
      </c>
      <c r="F11" s="36" t="s">
        <v>59</v>
      </c>
      <c r="G11" s="33"/>
      <c r="H11" s="121">
        <v>5</v>
      </c>
    </row>
    <row r="12" spans="2:8" x14ac:dyDescent="0.2">
      <c r="B12" s="28"/>
      <c r="C12" s="36" t="s">
        <v>258</v>
      </c>
      <c r="D12" s="36" t="s">
        <v>142</v>
      </c>
      <c r="E12" s="36" t="s">
        <v>252</v>
      </c>
      <c r="F12" s="36" t="s">
        <v>193</v>
      </c>
      <c r="G12" s="33"/>
      <c r="H12" s="121">
        <v>6</v>
      </c>
    </row>
    <row r="13" spans="2:8" x14ac:dyDescent="0.2">
      <c r="B13" s="28"/>
      <c r="C13" s="36" t="s">
        <v>148</v>
      </c>
      <c r="D13" s="36" t="s">
        <v>259</v>
      </c>
      <c r="E13" s="36" t="s">
        <v>252</v>
      </c>
      <c r="F13" s="36" t="s">
        <v>260</v>
      </c>
      <c r="G13" s="33"/>
      <c r="H13" s="121">
        <v>7</v>
      </c>
    </row>
    <row r="14" spans="2:8" x14ac:dyDescent="0.2">
      <c r="B14" s="28"/>
      <c r="C14" s="36" t="s">
        <v>261</v>
      </c>
      <c r="D14" s="36" t="s">
        <v>262</v>
      </c>
      <c r="E14" s="36" t="s">
        <v>252</v>
      </c>
      <c r="F14" s="36" t="s">
        <v>177</v>
      </c>
      <c r="G14" s="33"/>
      <c r="H14" s="121">
        <v>8</v>
      </c>
    </row>
    <row r="15" spans="2:8" x14ac:dyDescent="0.2">
      <c r="B15" s="28"/>
      <c r="C15" s="36" t="s">
        <v>263</v>
      </c>
      <c r="D15" s="36" t="s">
        <v>264</v>
      </c>
      <c r="E15" s="36" t="s">
        <v>265</v>
      </c>
      <c r="F15" s="36" t="s">
        <v>177</v>
      </c>
      <c r="G15" s="33"/>
      <c r="H15" s="121">
        <v>9</v>
      </c>
    </row>
    <row r="16" spans="2:8" x14ac:dyDescent="0.2">
      <c r="B16" s="28"/>
      <c r="C16" s="36" t="s">
        <v>266</v>
      </c>
      <c r="D16" s="36" t="s">
        <v>259</v>
      </c>
      <c r="E16" s="36" t="s">
        <v>252</v>
      </c>
      <c r="F16" s="36" t="s">
        <v>240</v>
      </c>
      <c r="G16" s="33"/>
      <c r="H16" s="121">
        <v>10</v>
      </c>
    </row>
    <row r="17" spans="2:8" x14ac:dyDescent="0.2">
      <c r="B17" s="28"/>
      <c r="C17" s="36" t="s">
        <v>267</v>
      </c>
      <c r="D17" s="36" t="s">
        <v>71</v>
      </c>
      <c r="E17" s="36" t="s">
        <v>265</v>
      </c>
      <c r="F17" s="36" t="s">
        <v>68</v>
      </c>
      <c r="G17" s="33"/>
      <c r="H17" s="121">
        <v>11</v>
      </c>
    </row>
    <row r="18" spans="2:8" x14ac:dyDescent="0.2">
      <c r="B18" s="28"/>
      <c r="C18" s="36" t="s">
        <v>268</v>
      </c>
      <c r="D18" s="36" t="s">
        <v>269</v>
      </c>
      <c r="E18" s="36" t="s">
        <v>265</v>
      </c>
      <c r="F18" s="36" t="s">
        <v>57</v>
      </c>
      <c r="G18" s="33"/>
      <c r="H18" s="121">
        <v>12</v>
      </c>
    </row>
    <row r="19" spans="2:8" x14ac:dyDescent="0.2">
      <c r="B19" s="28"/>
      <c r="C19" s="36" t="s">
        <v>270</v>
      </c>
      <c r="D19" s="36" t="s">
        <v>271</v>
      </c>
      <c r="E19" s="36" t="s">
        <v>265</v>
      </c>
      <c r="F19" s="36" t="s">
        <v>177</v>
      </c>
      <c r="G19" s="33"/>
      <c r="H19" s="121">
        <v>13</v>
      </c>
    </row>
    <row r="20" spans="2:8" x14ac:dyDescent="0.2">
      <c r="B20" s="28"/>
      <c r="C20" s="36" t="s">
        <v>270</v>
      </c>
      <c r="D20" s="36" t="s">
        <v>272</v>
      </c>
      <c r="E20" s="36" t="s">
        <v>265</v>
      </c>
      <c r="F20" s="36" t="s">
        <v>177</v>
      </c>
      <c r="G20" s="33"/>
      <c r="H20" s="121">
        <v>14</v>
      </c>
    </row>
    <row r="21" spans="2:8" x14ac:dyDescent="0.2">
      <c r="B21" s="28"/>
      <c r="C21" s="36" t="s">
        <v>273</v>
      </c>
      <c r="D21" s="36" t="s">
        <v>56</v>
      </c>
      <c r="E21" s="36" t="s">
        <v>265</v>
      </c>
      <c r="F21" s="36" t="s">
        <v>274</v>
      </c>
      <c r="G21" s="33"/>
      <c r="H21" s="121">
        <v>15</v>
      </c>
    </row>
    <row r="22" spans="2:8" x14ac:dyDescent="0.2">
      <c r="B22" s="28"/>
      <c r="C22" s="36" t="s">
        <v>275</v>
      </c>
      <c r="D22" s="36" t="s">
        <v>142</v>
      </c>
      <c r="E22" s="36" t="s">
        <v>252</v>
      </c>
      <c r="F22" s="37" t="s">
        <v>276</v>
      </c>
      <c r="G22" s="33"/>
      <c r="H22" s="121">
        <v>16</v>
      </c>
    </row>
    <row r="23" spans="2:8" x14ac:dyDescent="0.2">
      <c r="B23" s="28"/>
      <c r="C23" s="36" t="s">
        <v>277</v>
      </c>
      <c r="D23" s="36" t="s">
        <v>157</v>
      </c>
      <c r="E23" s="36" t="s">
        <v>265</v>
      </c>
      <c r="F23" s="36" t="s">
        <v>57</v>
      </c>
      <c r="G23" s="33"/>
      <c r="H23" s="121">
        <v>17</v>
      </c>
    </row>
    <row r="24" spans="2:8" x14ac:dyDescent="0.2">
      <c r="B24" s="28"/>
      <c r="C24" s="36" t="s">
        <v>278</v>
      </c>
      <c r="D24" s="36" t="s">
        <v>279</v>
      </c>
      <c r="E24" s="36" t="s">
        <v>265</v>
      </c>
      <c r="F24" s="36" t="s">
        <v>280</v>
      </c>
      <c r="G24" s="33"/>
      <c r="H24" s="121">
        <v>18</v>
      </c>
    </row>
    <row r="25" spans="2:8" x14ac:dyDescent="0.2">
      <c r="B25" s="28"/>
      <c r="C25" s="36" t="s">
        <v>281</v>
      </c>
      <c r="D25" s="36" t="s">
        <v>162</v>
      </c>
      <c r="E25" s="36" t="s">
        <v>265</v>
      </c>
      <c r="F25" s="36" t="s">
        <v>282</v>
      </c>
      <c r="G25" s="33"/>
      <c r="H25" s="121">
        <v>19</v>
      </c>
    </row>
    <row r="26" spans="2:8" ht="13.5" thickBot="1" x14ac:dyDescent="0.25">
      <c r="B26" s="40"/>
      <c r="C26" s="74" t="s">
        <v>283</v>
      </c>
      <c r="D26" s="74" t="s">
        <v>284</v>
      </c>
      <c r="E26" s="74" t="s">
        <v>265</v>
      </c>
      <c r="F26" s="74" t="s">
        <v>285</v>
      </c>
      <c r="G26" s="99"/>
      <c r="H26" s="100">
        <v>20</v>
      </c>
    </row>
  </sheetData>
  <phoneticPr fontId="10" type="noConversion"/>
  <hyperlinks>
    <hyperlink ref="C2" location="Obsah!A1" display="Obsah!A1" xr:uid="{C556A834-51A1-4E00-AA70-E0DFBE388EB9}"/>
  </hyperlinks>
  <pageMargins left="0.59055118110236227" right="0.59055118110236227" top="0.98425196850393704" bottom="0.98425196850393704" header="0.31496062992125984" footer="0.31496062992125984"/>
  <pageSetup paperSize="9" orientation="portrait" horizontalDpi="360" verticalDpi="360" r:id="rId1"/>
  <headerFooter alignWithMargins="0">
    <oddFooter>Staropacký horský kros</oddFooter>
  </headerFooter>
  <ignoredErrors>
    <ignoredError sqref="E7:E2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F6BC-748B-4FB0-8BDB-2C2CBCDEFA4A}">
  <sheetPr codeName="List5">
    <tabColor indexed="56"/>
  </sheetPr>
  <dimension ref="B1:H28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Obsah!$D$11</f>
        <v>předškolní chlapci</v>
      </c>
      <c r="E2" s="18"/>
      <c r="F2" s="18"/>
      <c r="G2" t="str">
        <f>Obsah!$G$11 &amp; " - " &amp; Obsah!$I$11</f>
        <v>2019 - 2020</v>
      </c>
    </row>
    <row r="3" spans="2:8" ht="12.75" customHeight="1" x14ac:dyDescent="0.2">
      <c r="C3" t="s">
        <v>36</v>
      </c>
      <c r="D3" s="18" t="str">
        <f>Obsah!$L$11</f>
        <v>150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9"/>
      <c r="C7" s="41" t="s">
        <v>286</v>
      </c>
      <c r="D7" s="41" t="s">
        <v>127</v>
      </c>
      <c r="E7" s="41" t="s">
        <v>252</v>
      </c>
      <c r="F7" s="41" t="s">
        <v>287</v>
      </c>
      <c r="G7" s="26"/>
      <c r="H7" s="27">
        <v>1</v>
      </c>
    </row>
    <row r="8" spans="2:8" x14ac:dyDescent="0.2">
      <c r="B8" s="70"/>
      <c r="C8" s="42" t="s">
        <v>288</v>
      </c>
      <c r="D8" s="42" t="s">
        <v>77</v>
      </c>
      <c r="E8" s="42" t="s">
        <v>265</v>
      </c>
      <c r="F8" s="42" t="s">
        <v>68</v>
      </c>
      <c r="G8" s="29"/>
      <c r="H8" s="30">
        <v>2</v>
      </c>
    </row>
    <row r="9" spans="2:8" x14ac:dyDescent="0.2">
      <c r="B9" s="70"/>
      <c r="C9" s="42" t="s">
        <v>180</v>
      </c>
      <c r="D9" s="42" t="s">
        <v>194</v>
      </c>
      <c r="E9" s="42" t="s">
        <v>265</v>
      </c>
      <c r="F9" s="42" t="s">
        <v>287</v>
      </c>
      <c r="G9" s="29"/>
      <c r="H9" s="30">
        <v>3</v>
      </c>
    </row>
    <row r="10" spans="2:8" x14ac:dyDescent="0.2">
      <c r="B10" s="28"/>
      <c r="C10" s="36" t="s">
        <v>289</v>
      </c>
      <c r="D10" s="36" t="s">
        <v>126</v>
      </c>
      <c r="E10" s="36" t="s">
        <v>252</v>
      </c>
      <c r="F10" s="36" t="s">
        <v>187</v>
      </c>
      <c r="G10" s="33"/>
      <c r="H10" s="121">
        <v>4</v>
      </c>
    </row>
    <row r="11" spans="2:8" x14ac:dyDescent="0.2">
      <c r="B11" s="28"/>
      <c r="C11" s="36" t="s">
        <v>241</v>
      </c>
      <c r="D11" s="36" t="s">
        <v>113</v>
      </c>
      <c r="E11" s="36" t="s">
        <v>252</v>
      </c>
      <c r="F11" s="36" t="s">
        <v>290</v>
      </c>
      <c r="G11" s="33"/>
      <c r="H11" s="121">
        <v>5</v>
      </c>
    </row>
    <row r="12" spans="2:8" x14ac:dyDescent="0.2">
      <c r="B12" s="28"/>
      <c r="C12" s="36" t="s">
        <v>291</v>
      </c>
      <c r="D12" s="36" t="s">
        <v>77</v>
      </c>
      <c r="E12" s="36" t="s">
        <v>265</v>
      </c>
      <c r="F12" s="36" t="s">
        <v>197</v>
      </c>
      <c r="G12" s="33"/>
      <c r="H12" s="121">
        <v>6</v>
      </c>
    </row>
    <row r="13" spans="2:8" x14ac:dyDescent="0.2">
      <c r="B13" s="28"/>
      <c r="C13" s="36" t="s">
        <v>286</v>
      </c>
      <c r="D13" s="36" t="s">
        <v>166</v>
      </c>
      <c r="E13" s="36" t="s">
        <v>265</v>
      </c>
      <c r="F13" s="36" t="s">
        <v>231</v>
      </c>
      <c r="G13" s="33"/>
      <c r="H13" s="121">
        <v>7</v>
      </c>
    </row>
    <row r="14" spans="2:8" x14ac:dyDescent="0.2">
      <c r="B14" s="28"/>
      <c r="C14" s="36" t="s">
        <v>292</v>
      </c>
      <c r="D14" s="36" t="s">
        <v>74</v>
      </c>
      <c r="E14" s="36" t="s">
        <v>265</v>
      </c>
      <c r="F14" s="37" t="s">
        <v>293</v>
      </c>
      <c r="G14" s="33"/>
      <c r="H14" s="121">
        <v>8</v>
      </c>
    </row>
    <row r="15" spans="2:8" x14ac:dyDescent="0.2">
      <c r="B15" s="28"/>
      <c r="C15" s="36" t="s">
        <v>294</v>
      </c>
      <c r="D15" s="36" t="s">
        <v>194</v>
      </c>
      <c r="E15" s="36" t="s">
        <v>265</v>
      </c>
      <c r="F15" s="36" t="s">
        <v>290</v>
      </c>
      <c r="G15" s="33"/>
      <c r="H15" s="121">
        <v>9</v>
      </c>
    </row>
    <row r="16" spans="2:8" x14ac:dyDescent="0.2">
      <c r="B16" s="28"/>
      <c r="C16" s="36" t="s">
        <v>213</v>
      </c>
      <c r="D16" s="36" t="s">
        <v>88</v>
      </c>
      <c r="E16" s="36" t="s">
        <v>252</v>
      </c>
      <c r="F16" s="36" t="s">
        <v>214</v>
      </c>
      <c r="G16" s="33"/>
      <c r="H16" s="121">
        <v>10</v>
      </c>
    </row>
    <row r="17" spans="2:8" x14ac:dyDescent="0.2">
      <c r="B17" s="28"/>
      <c r="C17" s="36" t="s">
        <v>295</v>
      </c>
      <c r="D17" s="36" t="s">
        <v>90</v>
      </c>
      <c r="E17" s="36" t="s">
        <v>252</v>
      </c>
      <c r="F17" s="36" t="s">
        <v>249</v>
      </c>
      <c r="G17" s="33"/>
      <c r="H17" s="121">
        <v>11</v>
      </c>
    </row>
    <row r="18" spans="2:8" x14ac:dyDescent="0.2">
      <c r="B18" s="28"/>
      <c r="C18" s="36" t="s">
        <v>296</v>
      </c>
      <c r="D18" s="36" t="s">
        <v>82</v>
      </c>
      <c r="E18" s="36" t="s">
        <v>252</v>
      </c>
      <c r="F18" s="36" t="s">
        <v>59</v>
      </c>
      <c r="G18" s="33"/>
      <c r="H18" s="121">
        <v>12</v>
      </c>
    </row>
    <row r="19" spans="2:8" x14ac:dyDescent="0.2">
      <c r="B19" s="28"/>
      <c r="C19" s="36" t="s">
        <v>297</v>
      </c>
      <c r="D19" s="36" t="s">
        <v>65</v>
      </c>
      <c r="E19" s="36" t="s">
        <v>265</v>
      </c>
      <c r="F19" s="36" t="s">
        <v>177</v>
      </c>
      <c r="G19" s="33"/>
      <c r="H19" s="121">
        <v>13</v>
      </c>
    </row>
    <row r="20" spans="2:8" x14ac:dyDescent="0.2">
      <c r="B20" s="28"/>
      <c r="C20" s="36" t="s">
        <v>156</v>
      </c>
      <c r="D20" s="36" t="s">
        <v>179</v>
      </c>
      <c r="E20" s="36" t="s">
        <v>252</v>
      </c>
      <c r="F20" s="36" t="s">
        <v>298</v>
      </c>
      <c r="G20" s="33"/>
      <c r="H20" s="121">
        <v>14</v>
      </c>
    </row>
    <row r="21" spans="2:8" x14ac:dyDescent="0.2">
      <c r="B21" s="28"/>
      <c r="C21" s="36" t="s">
        <v>135</v>
      </c>
      <c r="D21" s="36" t="s">
        <v>173</v>
      </c>
      <c r="E21" s="36" t="s">
        <v>265</v>
      </c>
      <c r="F21" s="36" t="s">
        <v>57</v>
      </c>
      <c r="G21" s="33"/>
      <c r="H21" s="121">
        <v>15</v>
      </c>
    </row>
    <row r="22" spans="2:8" x14ac:dyDescent="0.2">
      <c r="B22" s="28"/>
      <c r="C22" s="36" t="s">
        <v>299</v>
      </c>
      <c r="D22" s="36" t="s">
        <v>77</v>
      </c>
      <c r="E22" s="36" t="s">
        <v>252</v>
      </c>
      <c r="F22" s="36" t="s">
        <v>59</v>
      </c>
      <c r="G22" s="33"/>
      <c r="H22" s="121">
        <v>16</v>
      </c>
    </row>
    <row r="23" spans="2:8" x14ac:dyDescent="0.2">
      <c r="B23" s="28"/>
      <c r="C23" s="36" t="s">
        <v>509</v>
      </c>
      <c r="D23" s="36" t="s">
        <v>300</v>
      </c>
      <c r="E23" s="36" t="s">
        <v>252</v>
      </c>
      <c r="F23" s="36" t="s">
        <v>59</v>
      </c>
      <c r="G23" s="33"/>
      <c r="H23" s="121">
        <v>17</v>
      </c>
    </row>
    <row r="24" spans="2:8" x14ac:dyDescent="0.2">
      <c r="B24" s="28"/>
      <c r="C24" s="36" t="s">
        <v>301</v>
      </c>
      <c r="D24" s="36" t="s">
        <v>122</v>
      </c>
      <c r="E24" s="36" t="s">
        <v>265</v>
      </c>
      <c r="F24" s="36" t="s">
        <v>231</v>
      </c>
      <c r="G24" s="33"/>
      <c r="H24" s="121">
        <v>18</v>
      </c>
    </row>
    <row r="25" spans="2:8" x14ac:dyDescent="0.2">
      <c r="B25" s="28"/>
      <c r="C25" s="36" t="s">
        <v>302</v>
      </c>
      <c r="D25" s="36" t="s">
        <v>122</v>
      </c>
      <c r="E25" s="36" t="s">
        <v>265</v>
      </c>
      <c r="F25" s="36" t="s">
        <v>303</v>
      </c>
      <c r="G25" s="33"/>
      <c r="H25" s="121">
        <v>19</v>
      </c>
    </row>
    <row r="26" spans="2:8" x14ac:dyDescent="0.2">
      <c r="B26" s="28"/>
      <c r="C26" s="36" t="s">
        <v>188</v>
      </c>
      <c r="D26" s="36" t="s">
        <v>86</v>
      </c>
      <c r="E26" s="36" t="s">
        <v>265</v>
      </c>
      <c r="F26" s="36" t="s">
        <v>189</v>
      </c>
      <c r="G26" s="33"/>
      <c r="H26" s="121">
        <v>20</v>
      </c>
    </row>
    <row r="27" spans="2:8" x14ac:dyDescent="0.2">
      <c r="B27" s="28"/>
      <c r="C27" s="36" t="s">
        <v>304</v>
      </c>
      <c r="D27" s="36" t="s">
        <v>88</v>
      </c>
      <c r="E27" s="36" t="s">
        <v>265</v>
      </c>
      <c r="F27" s="36" t="s">
        <v>305</v>
      </c>
      <c r="G27" s="33"/>
      <c r="H27" s="121">
        <v>21</v>
      </c>
    </row>
    <row r="28" spans="2:8" ht="13.5" thickBot="1" x14ac:dyDescent="0.25">
      <c r="B28" s="40"/>
      <c r="C28" s="74" t="s">
        <v>195</v>
      </c>
      <c r="D28" s="74" t="s">
        <v>94</v>
      </c>
      <c r="E28" s="74" t="s">
        <v>265</v>
      </c>
      <c r="F28" s="74" t="s">
        <v>184</v>
      </c>
      <c r="G28" s="99"/>
      <c r="H28" s="100">
        <v>22</v>
      </c>
    </row>
  </sheetData>
  <phoneticPr fontId="10" type="noConversion"/>
  <hyperlinks>
    <hyperlink ref="C2" location="Obsah!A1" display="Obsah!A1" xr:uid="{D97E6EC5-E96E-471C-99AD-283AD106D454}"/>
  </hyperlinks>
  <pageMargins left="0.59055118110236227" right="0.59055118110236227" top="0.98425196850393704" bottom="0.98425196850393704" header="0.31496062992125984" footer="0.31496062992125984"/>
  <pageSetup paperSize="9" orientation="portrait" horizontalDpi="360" verticalDpi="360" r:id="rId1"/>
  <headerFooter alignWithMargins="0">
    <oddFooter>Staropacký horský kros</oddFooter>
  </headerFooter>
  <ignoredErrors>
    <ignoredError sqref="E7:E2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439C-1561-4C4E-8F9D-E9878CDA86A2}">
  <sheetPr codeName="List6">
    <tabColor indexed="10"/>
  </sheetPr>
  <dimension ref="B1:H15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Obsah!$D$12</f>
        <v>mini žákyně</v>
      </c>
      <c r="E2" s="18"/>
      <c r="G2" t="str">
        <f>Obsah!$G$12 &amp; " - " &amp; Obsah!$I$12</f>
        <v>2017 - 2018</v>
      </c>
    </row>
    <row r="3" spans="2:8" ht="12.75" customHeight="1" x14ac:dyDescent="0.2">
      <c r="C3" t="s">
        <v>36</v>
      </c>
      <c r="D3" s="18" t="str">
        <f>Obsah!$L$12</f>
        <v>300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9"/>
      <c r="C7" s="43" t="s">
        <v>306</v>
      </c>
      <c r="D7" s="43" t="s">
        <v>307</v>
      </c>
      <c r="E7" s="43" t="s">
        <v>308</v>
      </c>
      <c r="F7" s="43" t="s">
        <v>309</v>
      </c>
      <c r="G7" s="26">
        <v>8.2986111111111119E-4</v>
      </c>
      <c r="H7" s="27">
        <v>1</v>
      </c>
    </row>
    <row r="8" spans="2:8" x14ac:dyDescent="0.2">
      <c r="B8" s="70"/>
      <c r="C8" s="43" t="s">
        <v>310</v>
      </c>
      <c r="D8" s="43" t="s">
        <v>96</v>
      </c>
      <c r="E8" s="43" t="s">
        <v>308</v>
      </c>
      <c r="F8" s="132" t="s">
        <v>311</v>
      </c>
      <c r="G8" s="44">
        <v>8.7268518518518522E-4</v>
      </c>
      <c r="H8" s="30">
        <v>2</v>
      </c>
    </row>
    <row r="9" spans="2:8" x14ac:dyDescent="0.2">
      <c r="B9" s="70"/>
      <c r="C9" s="43" t="s">
        <v>62</v>
      </c>
      <c r="D9" s="43" t="s">
        <v>312</v>
      </c>
      <c r="E9" s="43" t="s">
        <v>308</v>
      </c>
      <c r="F9" s="43" t="s">
        <v>313</v>
      </c>
      <c r="G9" s="29">
        <v>8.9120370370370373E-4</v>
      </c>
      <c r="H9" s="30">
        <v>3</v>
      </c>
    </row>
    <row r="10" spans="2:8" x14ac:dyDescent="0.2">
      <c r="B10" s="28"/>
      <c r="C10" s="36" t="s">
        <v>258</v>
      </c>
      <c r="D10" s="36" t="s">
        <v>314</v>
      </c>
      <c r="E10" s="36" t="s">
        <v>308</v>
      </c>
      <c r="F10" s="36" t="s">
        <v>193</v>
      </c>
      <c r="G10" s="33">
        <v>9.1666666666666665E-4</v>
      </c>
      <c r="H10" s="121">
        <v>4</v>
      </c>
    </row>
    <row r="11" spans="2:8" x14ac:dyDescent="0.2">
      <c r="B11" s="28"/>
      <c r="C11" s="36" t="s">
        <v>315</v>
      </c>
      <c r="D11" s="36" t="s">
        <v>316</v>
      </c>
      <c r="E11" s="36" t="s">
        <v>308</v>
      </c>
      <c r="F11" s="36" t="s">
        <v>68</v>
      </c>
      <c r="G11" s="33">
        <v>9.3055555555555567E-4</v>
      </c>
      <c r="H11" s="121">
        <v>5</v>
      </c>
    </row>
    <row r="12" spans="2:8" x14ac:dyDescent="0.2">
      <c r="B12" s="28"/>
      <c r="C12" s="36" t="s">
        <v>317</v>
      </c>
      <c r="D12" s="36" t="s">
        <v>58</v>
      </c>
      <c r="E12" s="36" t="s">
        <v>308</v>
      </c>
      <c r="F12" s="36" t="s">
        <v>52</v>
      </c>
      <c r="G12" s="33">
        <v>9.907407407407406E-4</v>
      </c>
      <c r="H12" s="121">
        <v>6</v>
      </c>
    </row>
    <row r="13" spans="2:8" x14ac:dyDescent="0.2">
      <c r="B13" s="28"/>
      <c r="C13" s="36" t="s">
        <v>318</v>
      </c>
      <c r="D13" s="36" t="s">
        <v>61</v>
      </c>
      <c r="E13" s="36" t="s">
        <v>319</v>
      </c>
      <c r="F13" s="36" t="s">
        <v>320</v>
      </c>
      <c r="G13" s="33">
        <v>1.0300925925925926E-3</v>
      </c>
      <c r="H13" s="121">
        <v>7</v>
      </c>
    </row>
    <row r="14" spans="2:8" x14ac:dyDescent="0.2">
      <c r="B14" s="28"/>
      <c r="C14" s="36" t="s">
        <v>321</v>
      </c>
      <c r="D14" s="36" t="s">
        <v>162</v>
      </c>
      <c r="E14" s="36" t="s">
        <v>308</v>
      </c>
      <c r="F14" s="36" t="s">
        <v>47</v>
      </c>
      <c r="G14" s="33">
        <v>1.0833333333333333E-3</v>
      </c>
      <c r="H14" s="121">
        <v>8</v>
      </c>
    </row>
    <row r="15" spans="2:8" ht="13.5" thickBot="1" x14ac:dyDescent="0.25">
      <c r="B15" s="40"/>
      <c r="C15" s="74" t="s">
        <v>322</v>
      </c>
      <c r="D15" s="74" t="s">
        <v>323</v>
      </c>
      <c r="E15" s="74" t="s">
        <v>319</v>
      </c>
      <c r="F15" s="74" t="s">
        <v>228</v>
      </c>
      <c r="G15" s="99">
        <v>1.1111111111111111E-3</v>
      </c>
      <c r="H15" s="100">
        <v>9</v>
      </c>
    </row>
  </sheetData>
  <phoneticPr fontId="10" type="noConversion"/>
  <hyperlinks>
    <hyperlink ref="C2" location="Obsah!A1" display="Obsah!A1" xr:uid="{601DA97F-98D3-4511-B23C-340881C6422F}"/>
  </hyperlinks>
  <pageMargins left="0.59055118110236227" right="0.59055118110236227" top="0.98425196850393704" bottom="0.98425196850393704" header="0.31496062992125984" footer="0.31496062992125984"/>
  <pageSetup paperSize="9" orientation="portrait" horizontalDpi="360" verticalDpi="360" r:id="rId1"/>
  <headerFooter alignWithMargins="0">
    <oddFooter>Staropacký horský kros</oddFooter>
  </headerFooter>
  <ignoredErrors>
    <ignoredError sqref="E7:E1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7D65-30BA-4EA2-8521-85E72DD0E6DB}">
  <sheetPr codeName="List7">
    <tabColor indexed="56"/>
  </sheetPr>
  <dimension ref="B1:H29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Obsah!$D$13</f>
        <v>mini žáci</v>
      </c>
      <c r="E2" s="18"/>
      <c r="G2" t="str">
        <f>Obsah!$G$12 &amp; " - " &amp; Obsah!$I$12</f>
        <v>2017 - 2018</v>
      </c>
    </row>
    <row r="3" spans="2:8" ht="12.75" customHeight="1" x14ac:dyDescent="0.2">
      <c r="C3" t="s">
        <v>36</v>
      </c>
      <c r="D3" s="18" t="str">
        <f>Obsah!$L$13</f>
        <v>300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69"/>
      <c r="C7" s="22" t="s">
        <v>324</v>
      </c>
      <c r="D7" s="49" t="s">
        <v>150</v>
      </c>
      <c r="E7" s="138" t="s">
        <v>308</v>
      </c>
      <c r="F7" s="113" t="s">
        <v>325</v>
      </c>
      <c r="G7" s="139">
        <v>9.7337962962962959E-4</v>
      </c>
      <c r="H7" s="66">
        <v>1</v>
      </c>
    </row>
    <row r="8" spans="2:8" x14ac:dyDescent="0.2">
      <c r="B8" s="72"/>
      <c r="C8" s="114" t="s">
        <v>326</v>
      </c>
      <c r="D8" s="114" t="s">
        <v>166</v>
      </c>
      <c r="E8" s="124" t="s">
        <v>308</v>
      </c>
      <c r="F8" s="114" t="s">
        <v>197</v>
      </c>
      <c r="G8" s="64">
        <v>1.0034722222222222E-3</v>
      </c>
      <c r="H8" s="77">
        <v>2</v>
      </c>
    </row>
    <row r="9" spans="2:8" x14ac:dyDescent="0.2">
      <c r="B9" s="72"/>
      <c r="C9" s="114" t="s">
        <v>327</v>
      </c>
      <c r="D9" s="114" t="s">
        <v>168</v>
      </c>
      <c r="E9" s="124" t="s">
        <v>319</v>
      </c>
      <c r="F9" s="114" t="s">
        <v>193</v>
      </c>
      <c r="G9" s="64">
        <v>1.0173611111111112E-3</v>
      </c>
      <c r="H9" s="140">
        <v>3</v>
      </c>
    </row>
    <row r="10" spans="2:8" x14ac:dyDescent="0.2">
      <c r="B10" s="50"/>
      <c r="C10" s="94" t="s">
        <v>292</v>
      </c>
      <c r="D10" s="94" t="s">
        <v>328</v>
      </c>
      <c r="E10" s="117" t="s">
        <v>308</v>
      </c>
      <c r="F10" s="94" t="s">
        <v>329</v>
      </c>
      <c r="G10" s="95">
        <v>1.0243055555555556E-3</v>
      </c>
      <c r="H10" s="134">
        <v>4</v>
      </c>
    </row>
    <row r="11" spans="2:8" x14ac:dyDescent="0.2">
      <c r="B11" s="50"/>
      <c r="C11" s="94" t="s">
        <v>289</v>
      </c>
      <c r="D11" s="94" t="s">
        <v>173</v>
      </c>
      <c r="E11" s="117" t="s">
        <v>308</v>
      </c>
      <c r="F11" s="94" t="s">
        <v>187</v>
      </c>
      <c r="G11" s="95">
        <v>1.0636574074074075E-3</v>
      </c>
      <c r="H11" s="123">
        <v>5</v>
      </c>
    </row>
    <row r="12" spans="2:8" x14ac:dyDescent="0.2">
      <c r="B12" s="50"/>
      <c r="C12" s="94" t="s">
        <v>330</v>
      </c>
      <c r="D12" s="94" t="s">
        <v>150</v>
      </c>
      <c r="E12" s="117" t="s">
        <v>308</v>
      </c>
      <c r="F12" s="94" t="s">
        <v>68</v>
      </c>
      <c r="G12" s="95">
        <v>1.0775462962962963E-3</v>
      </c>
      <c r="H12" s="123">
        <v>6</v>
      </c>
    </row>
    <row r="13" spans="2:8" x14ac:dyDescent="0.2">
      <c r="B13" s="50"/>
      <c r="C13" s="94" t="s">
        <v>291</v>
      </c>
      <c r="D13" s="94" t="s">
        <v>127</v>
      </c>
      <c r="E13" s="117" t="s">
        <v>308</v>
      </c>
      <c r="F13" s="94" t="s">
        <v>197</v>
      </c>
      <c r="G13" s="95">
        <v>1.0833333333333333E-3</v>
      </c>
      <c r="H13" s="123">
        <v>7</v>
      </c>
    </row>
    <row r="14" spans="2:8" x14ac:dyDescent="0.2">
      <c r="B14" s="50"/>
      <c r="C14" s="94" t="s">
        <v>331</v>
      </c>
      <c r="D14" s="94" t="s">
        <v>332</v>
      </c>
      <c r="E14" s="117" t="s">
        <v>319</v>
      </c>
      <c r="F14" s="94" t="s">
        <v>177</v>
      </c>
      <c r="G14" s="95">
        <v>1.0995370370370371E-3</v>
      </c>
      <c r="H14" s="123">
        <v>8</v>
      </c>
    </row>
    <row r="15" spans="2:8" x14ac:dyDescent="0.2">
      <c r="B15" s="50"/>
      <c r="C15" s="94" t="s">
        <v>151</v>
      </c>
      <c r="D15" s="94" t="s">
        <v>333</v>
      </c>
      <c r="E15" s="117" t="s">
        <v>319</v>
      </c>
      <c r="F15" s="94" t="s">
        <v>334</v>
      </c>
      <c r="G15" s="95">
        <v>1.1053240740740741E-3</v>
      </c>
      <c r="H15" s="123">
        <v>9</v>
      </c>
    </row>
    <row r="16" spans="2:8" x14ac:dyDescent="0.2">
      <c r="B16" s="50"/>
      <c r="C16" s="94" t="s">
        <v>335</v>
      </c>
      <c r="D16" s="94" t="s">
        <v>83</v>
      </c>
      <c r="E16" s="117" t="s">
        <v>319</v>
      </c>
      <c r="F16" s="94" t="s">
        <v>197</v>
      </c>
      <c r="G16" s="95">
        <v>1.1168981481481481E-3</v>
      </c>
      <c r="H16" s="123">
        <v>10</v>
      </c>
    </row>
    <row r="17" spans="2:8" x14ac:dyDescent="0.2">
      <c r="B17" s="50"/>
      <c r="C17" s="94" t="s">
        <v>336</v>
      </c>
      <c r="D17" s="94" t="s">
        <v>122</v>
      </c>
      <c r="E17" s="117" t="s">
        <v>308</v>
      </c>
      <c r="F17" s="94" t="s">
        <v>337</v>
      </c>
      <c r="G17" s="95">
        <v>1.1226851851851851E-3</v>
      </c>
      <c r="H17" s="123">
        <v>11</v>
      </c>
    </row>
    <row r="18" spans="2:8" x14ac:dyDescent="0.2">
      <c r="B18" s="39"/>
      <c r="C18" s="103" t="s">
        <v>338</v>
      </c>
      <c r="D18" s="103" t="s">
        <v>339</v>
      </c>
      <c r="E18" s="135" t="s">
        <v>319</v>
      </c>
      <c r="F18" s="103" t="s">
        <v>231</v>
      </c>
      <c r="G18" s="136">
        <v>1.1412037037037037E-3</v>
      </c>
      <c r="H18" s="123">
        <v>12</v>
      </c>
    </row>
    <row r="19" spans="2:8" x14ac:dyDescent="0.2">
      <c r="B19" s="39"/>
      <c r="C19" s="103" t="s">
        <v>130</v>
      </c>
      <c r="D19" s="103" t="s">
        <v>164</v>
      </c>
      <c r="E19" s="135" t="s">
        <v>319</v>
      </c>
      <c r="F19" s="103" t="s">
        <v>50</v>
      </c>
      <c r="G19" s="136">
        <v>1.1481481481481481E-3</v>
      </c>
      <c r="H19" s="123">
        <v>13</v>
      </c>
    </row>
    <row r="20" spans="2:8" x14ac:dyDescent="0.2">
      <c r="B20" s="39"/>
      <c r="C20" s="103" t="s">
        <v>340</v>
      </c>
      <c r="D20" s="103" t="s">
        <v>74</v>
      </c>
      <c r="E20" s="135" t="s">
        <v>319</v>
      </c>
      <c r="F20" s="103" t="s">
        <v>193</v>
      </c>
      <c r="G20" s="136">
        <v>1.1574074074074073E-3</v>
      </c>
      <c r="H20" s="123">
        <v>14</v>
      </c>
    </row>
    <row r="21" spans="2:8" x14ac:dyDescent="0.2">
      <c r="B21" s="39"/>
      <c r="C21" s="103" t="s">
        <v>175</v>
      </c>
      <c r="D21" s="103" t="s">
        <v>90</v>
      </c>
      <c r="E21" s="135" t="s">
        <v>308</v>
      </c>
      <c r="F21" s="103" t="s">
        <v>177</v>
      </c>
      <c r="G21" s="136">
        <v>1.1620370370370372E-3</v>
      </c>
      <c r="H21" s="123">
        <v>15</v>
      </c>
    </row>
    <row r="22" spans="2:8" x14ac:dyDescent="0.2">
      <c r="B22" s="39"/>
      <c r="C22" s="103" t="s">
        <v>156</v>
      </c>
      <c r="D22" s="103" t="s">
        <v>341</v>
      </c>
      <c r="E22" s="135" t="s">
        <v>319</v>
      </c>
      <c r="F22" s="103" t="s">
        <v>298</v>
      </c>
      <c r="G22" s="136">
        <v>1.1747685185185186E-3</v>
      </c>
      <c r="H22" s="123">
        <v>16</v>
      </c>
    </row>
    <row r="23" spans="2:8" x14ac:dyDescent="0.2">
      <c r="B23" s="39"/>
      <c r="C23" s="103" t="s">
        <v>342</v>
      </c>
      <c r="D23" s="103" t="s">
        <v>343</v>
      </c>
      <c r="E23" s="135" t="s">
        <v>319</v>
      </c>
      <c r="F23" s="104" t="s">
        <v>276</v>
      </c>
      <c r="G23" s="136">
        <v>1.181712962962963E-3</v>
      </c>
      <c r="H23" s="123">
        <v>17</v>
      </c>
    </row>
    <row r="24" spans="2:8" x14ac:dyDescent="0.2">
      <c r="B24" s="39"/>
      <c r="C24" s="103" t="s">
        <v>135</v>
      </c>
      <c r="D24" s="103" t="s">
        <v>84</v>
      </c>
      <c r="E24" s="135" t="s">
        <v>319</v>
      </c>
      <c r="F24" s="103" t="s">
        <v>57</v>
      </c>
      <c r="G24" s="136">
        <v>1.2812500000000001E-3</v>
      </c>
      <c r="H24" s="123">
        <v>18</v>
      </c>
    </row>
    <row r="25" spans="2:8" x14ac:dyDescent="0.2">
      <c r="B25" s="39"/>
      <c r="C25" s="103" t="s">
        <v>344</v>
      </c>
      <c r="D25" s="103" t="s">
        <v>86</v>
      </c>
      <c r="E25" s="135" t="s">
        <v>319</v>
      </c>
      <c r="F25" s="103" t="s">
        <v>345</v>
      </c>
      <c r="G25" s="136">
        <v>1.2916666666666667E-3</v>
      </c>
      <c r="H25" s="123">
        <v>19</v>
      </c>
    </row>
    <row r="26" spans="2:8" x14ac:dyDescent="0.2">
      <c r="B26" s="39"/>
      <c r="C26" s="103" t="s">
        <v>346</v>
      </c>
      <c r="D26" s="103" t="s">
        <v>90</v>
      </c>
      <c r="E26" s="135" t="s">
        <v>319</v>
      </c>
      <c r="F26" s="103" t="s">
        <v>334</v>
      </c>
      <c r="G26" s="136">
        <v>1.3020833333333333E-3</v>
      </c>
      <c r="H26" s="123">
        <v>20</v>
      </c>
    </row>
    <row r="27" spans="2:8" x14ac:dyDescent="0.2">
      <c r="B27" s="39"/>
      <c r="C27" s="103" t="s">
        <v>347</v>
      </c>
      <c r="D27" s="103" t="s">
        <v>328</v>
      </c>
      <c r="E27" s="135" t="s">
        <v>308</v>
      </c>
      <c r="F27" s="103" t="s">
        <v>197</v>
      </c>
      <c r="G27" s="136">
        <v>1.3240740740740741E-3</v>
      </c>
      <c r="H27" s="123">
        <v>21</v>
      </c>
    </row>
    <row r="28" spans="2:8" x14ac:dyDescent="0.2">
      <c r="B28" s="39"/>
      <c r="C28" s="103" t="s">
        <v>195</v>
      </c>
      <c r="D28" s="103" t="s">
        <v>173</v>
      </c>
      <c r="E28" s="135" t="s">
        <v>319</v>
      </c>
      <c r="F28" s="103" t="s">
        <v>184</v>
      </c>
      <c r="G28" s="136">
        <v>1.3796296296296297E-3</v>
      </c>
      <c r="H28" s="123">
        <v>22</v>
      </c>
    </row>
    <row r="29" spans="2:8" ht="13.5" thickBot="1" x14ac:dyDescent="0.25">
      <c r="B29" s="40"/>
      <c r="C29" s="128" t="s">
        <v>196</v>
      </c>
      <c r="D29" s="128" t="s">
        <v>122</v>
      </c>
      <c r="E29" s="137" t="s">
        <v>308</v>
      </c>
      <c r="F29" s="128" t="s">
        <v>197</v>
      </c>
      <c r="G29" s="98">
        <v>1.4467592592592592E-3</v>
      </c>
      <c r="H29" s="93">
        <v>23</v>
      </c>
    </row>
  </sheetData>
  <phoneticPr fontId="10" type="noConversion"/>
  <hyperlinks>
    <hyperlink ref="C2" location="Obsah!A1" display="Obsah!A1" xr:uid="{EF77B3B3-65A7-4EF3-B4FD-06E997714571}"/>
  </hyperlinks>
  <pageMargins left="0.59055118110236227" right="0.59055118110236227" top="0.98425196850393704" bottom="0.98425196850393704" header="0.31496062992125984" footer="0.31496062992125984"/>
  <pageSetup paperSize="9" orientation="portrait" horizontalDpi="360" verticalDpi="360" r:id="rId1"/>
  <headerFooter alignWithMargins="0">
    <oddFooter>Staropacký horský kros</oddFooter>
  </headerFooter>
  <ignoredErrors>
    <ignoredError sqref="E7:E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B96F-7C2B-4EC1-A273-B458E087AD92}">
  <sheetPr codeName="List8">
    <tabColor indexed="10"/>
  </sheetPr>
  <dimension ref="B1:H26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Obsah!$D$14</f>
        <v>nejmladší žákyně</v>
      </c>
      <c r="E2" s="18"/>
      <c r="G2" t="str">
        <f>Obsah!$G$14 &amp; " - " &amp; Obsah!$I$14</f>
        <v>2015 - 2016</v>
      </c>
    </row>
    <row r="3" spans="2:8" ht="12.75" customHeight="1" x14ac:dyDescent="0.2">
      <c r="C3" t="s">
        <v>36</v>
      </c>
      <c r="D3" s="18" t="str">
        <f>Obsah!$L$14</f>
        <v>600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72"/>
      <c r="C7" s="114" t="s">
        <v>120</v>
      </c>
      <c r="D7" s="114" t="s">
        <v>239</v>
      </c>
      <c r="E7" s="114" t="s">
        <v>348</v>
      </c>
      <c r="F7" s="114" t="s">
        <v>329</v>
      </c>
      <c r="G7" s="139">
        <v>1.8773148148148147E-3</v>
      </c>
      <c r="H7" s="66">
        <v>1</v>
      </c>
    </row>
    <row r="8" spans="2:8" x14ac:dyDescent="0.2">
      <c r="B8" s="72"/>
      <c r="C8" s="114" t="s">
        <v>154</v>
      </c>
      <c r="D8" s="114" t="s">
        <v>51</v>
      </c>
      <c r="E8" s="114" t="s">
        <v>349</v>
      </c>
      <c r="F8" s="114" t="s">
        <v>121</v>
      </c>
      <c r="G8" s="64">
        <v>1.9004629629629627E-3</v>
      </c>
      <c r="H8" s="77">
        <v>2</v>
      </c>
    </row>
    <row r="9" spans="2:8" x14ac:dyDescent="0.2">
      <c r="B9" s="72"/>
      <c r="C9" s="114" t="s">
        <v>350</v>
      </c>
      <c r="D9" s="114" t="s">
        <v>56</v>
      </c>
      <c r="E9" s="114" t="s">
        <v>349</v>
      </c>
      <c r="F9" s="114" t="s">
        <v>351</v>
      </c>
      <c r="G9" s="64">
        <v>1.90625E-3</v>
      </c>
      <c r="H9" s="77">
        <v>3</v>
      </c>
    </row>
    <row r="10" spans="2:8" x14ac:dyDescent="0.2">
      <c r="B10" s="50"/>
      <c r="C10" s="94" t="s">
        <v>352</v>
      </c>
      <c r="D10" s="94" t="s">
        <v>63</v>
      </c>
      <c r="E10" s="94" t="s">
        <v>349</v>
      </c>
      <c r="F10" s="94" t="s">
        <v>353</v>
      </c>
      <c r="G10" s="95">
        <v>2.0138888888888888E-3</v>
      </c>
      <c r="H10" s="123">
        <v>4</v>
      </c>
    </row>
    <row r="11" spans="2:8" x14ac:dyDescent="0.2">
      <c r="B11" s="50"/>
      <c r="C11" s="94" t="s">
        <v>354</v>
      </c>
      <c r="D11" s="94" t="s">
        <v>141</v>
      </c>
      <c r="E11" s="94" t="s">
        <v>349</v>
      </c>
      <c r="F11" s="94" t="s">
        <v>329</v>
      </c>
      <c r="G11" s="95">
        <v>2.0196759259259261E-3</v>
      </c>
      <c r="H11" s="123">
        <v>5</v>
      </c>
    </row>
    <row r="12" spans="2:8" x14ac:dyDescent="0.2">
      <c r="B12" s="50"/>
      <c r="C12" s="94" t="s">
        <v>355</v>
      </c>
      <c r="D12" s="94" t="s">
        <v>356</v>
      </c>
      <c r="E12" s="94" t="s">
        <v>349</v>
      </c>
      <c r="F12" s="94" t="s">
        <v>357</v>
      </c>
      <c r="G12" s="95">
        <v>2.0428240740740741E-3</v>
      </c>
      <c r="H12" s="123">
        <v>6</v>
      </c>
    </row>
    <row r="13" spans="2:8" x14ac:dyDescent="0.2">
      <c r="B13" s="50"/>
      <c r="C13" s="94" t="s">
        <v>155</v>
      </c>
      <c r="D13" s="94" t="s">
        <v>46</v>
      </c>
      <c r="E13" s="94" t="s">
        <v>349</v>
      </c>
      <c r="F13" s="94" t="s">
        <v>68</v>
      </c>
      <c r="G13" s="95">
        <v>2.0532407407407409E-3</v>
      </c>
      <c r="H13" s="123">
        <v>7</v>
      </c>
    </row>
    <row r="14" spans="2:8" x14ac:dyDescent="0.2">
      <c r="B14" s="50"/>
      <c r="C14" s="94" t="s">
        <v>160</v>
      </c>
      <c r="D14" s="94" t="s">
        <v>358</v>
      </c>
      <c r="E14" s="94" t="s">
        <v>348</v>
      </c>
      <c r="F14" s="94" t="s">
        <v>193</v>
      </c>
      <c r="G14" s="95">
        <v>2.0590277777777777E-3</v>
      </c>
      <c r="H14" s="123">
        <v>8</v>
      </c>
    </row>
    <row r="15" spans="2:8" x14ac:dyDescent="0.2">
      <c r="B15" s="50"/>
      <c r="C15" s="94" t="s">
        <v>359</v>
      </c>
      <c r="D15" s="94" t="s">
        <v>360</v>
      </c>
      <c r="E15" s="94" t="s">
        <v>348</v>
      </c>
      <c r="F15" s="94" t="s">
        <v>361</v>
      </c>
      <c r="G15" s="95">
        <v>2.1192129629629629E-3</v>
      </c>
      <c r="H15" s="123">
        <v>9</v>
      </c>
    </row>
    <row r="16" spans="2:8" x14ac:dyDescent="0.2">
      <c r="B16" s="50"/>
      <c r="C16" s="94" t="s">
        <v>273</v>
      </c>
      <c r="D16" s="94" t="s">
        <v>45</v>
      </c>
      <c r="E16" s="94" t="s">
        <v>349</v>
      </c>
      <c r="F16" s="94" t="s">
        <v>362</v>
      </c>
      <c r="G16" s="95">
        <v>2.1469907407407405E-3</v>
      </c>
      <c r="H16" s="123">
        <v>10</v>
      </c>
    </row>
    <row r="17" spans="2:8" x14ac:dyDescent="0.2">
      <c r="B17" s="50"/>
      <c r="C17" s="94" t="s">
        <v>363</v>
      </c>
      <c r="D17" s="94" t="s">
        <v>56</v>
      </c>
      <c r="E17" s="94" t="s">
        <v>349</v>
      </c>
      <c r="F17" s="94" t="s">
        <v>364</v>
      </c>
      <c r="G17" s="95">
        <v>2.2233796296296294E-3</v>
      </c>
      <c r="H17" s="123">
        <v>11</v>
      </c>
    </row>
    <row r="18" spans="2:8" x14ac:dyDescent="0.2">
      <c r="B18" s="50"/>
      <c r="C18" s="94" t="s">
        <v>365</v>
      </c>
      <c r="D18" s="94" t="s">
        <v>366</v>
      </c>
      <c r="E18" s="94" t="s">
        <v>348</v>
      </c>
      <c r="F18" s="94" t="s">
        <v>329</v>
      </c>
      <c r="G18" s="95">
        <v>2.2395833333333334E-3</v>
      </c>
      <c r="H18" s="123">
        <v>12</v>
      </c>
    </row>
    <row r="19" spans="2:8" x14ac:dyDescent="0.2">
      <c r="B19" s="50"/>
      <c r="C19" s="94" t="s">
        <v>55</v>
      </c>
      <c r="D19" s="94" t="s">
        <v>56</v>
      </c>
      <c r="E19" s="94" t="s">
        <v>348</v>
      </c>
      <c r="F19" s="94" t="s">
        <v>57</v>
      </c>
      <c r="G19" s="95">
        <v>2.2604166666666667E-3</v>
      </c>
      <c r="H19" s="123">
        <v>13</v>
      </c>
    </row>
    <row r="20" spans="2:8" x14ac:dyDescent="0.2">
      <c r="B20" s="50"/>
      <c r="C20" s="94" t="s">
        <v>367</v>
      </c>
      <c r="D20" s="94" t="s">
        <v>98</v>
      </c>
      <c r="E20" s="94" t="s">
        <v>348</v>
      </c>
      <c r="F20" s="94" t="s">
        <v>47</v>
      </c>
      <c r="G20" s="95">
        <v>2.2847222222222223E-3</v>
      </c>
      <c r="H20" s="123">
        <v>14</v>
      </c>
    </row>
    <row r="21" spans="2:8" x14ac:dyDescent="0.2">
      <c r="B21" s="50"/>
      <c r="C21" s="94" t="s">
        <v>368</v>
      </c>
      <c r="D21" s="94" t="s">
        <v>69</v>
      </c>
      <c r="E21" s="94" t="s">
        <v>348</v>
      </c>
      <c r="F21" s="94" t="s">
        <v>47</v>
      </c>
      <c r="G21" s="95">
        <v>2.3113425925925923E-3</v>
      </c>
      <c r="H21" s="123">
        <v>15</v>
      </c>
    </row>
    <row r="22" spans="2:8" x14ac:dyDescent="0.2">
      <c r="B22" s="50"/>
      <c r="C22" s="94" t="s">
        <v>369</v>
      </c>
      <c r="D22" s="94" t="s">
        <v>138</v>
      </c>
      <c r="E22" s="94" t="s">
        <v>348</v>
      </c>
      <c r="F22" s="94" t="s">
        <v>193</v>
      </c>
      <c r="G22" s="95">
        <v>2.3321759259259259E-3</v>
      </c>
      <c r="H22" s="123">
        <v>16</v>
      </c>
    </row>
    <row r="23" spans="2:8" x14ac:dyDescent="0.2">
      <c r="B23" s="50"/>
      <c r="C23" s="94" t="s">
        <v>145</v>
      </c>
      <c r="D23" s="94" t="s">
        <v>146</v>
      </c>
      <c r="E23" s="94" t="s">
        <v>348</v>
      </c>
      <c r="F23" s="94" t="s">
        <v>313</v>
      </c>
      <c r="G23" s="95">
        <v>2.40625E-3</v>
      </c>
      <c r="H23" s="123">
        <v>17</v>
      </c>
    </row>
    <row r="24" spans="2:8" x14ac:dyDescent="0.2">
      <c r="B24" s="50"/>
      <c r="C24" s="94" t="s">
        <v>370</v>
      </c>
      <c r="D24" s="94" t="s">
        <v>58</v>
      </c>
      <c r="E24" s="94" t="s">
        <v>348</v>
      </c>
      <c r="F24" s="94" t="s">
        <v>193</v>
      </c>
      <c r="G24" s="95">
        <v>2.5405092592592593E-3</v>
      </c>
      <c r="H24" s="123">
        <v>18</v>
      </c>
    </row>
    <row r="25" spans="2:8" ht="13.5" thickBot="1" x14ac:dyDescent="0.25">
      <c r="B25" s="40"/>
      <c r="C25" s="128" t="s">
        <v>371</v>
      </c>
      <c r="D25" s="128" t="s">
        <v>56</v>
      </c>
      <c r="E25" s="128" t="s">
        <v>349</v>
      </c>
      <c r="F25" s="112" t="s">
        <v>372</v>
      </c>
      <c r="G25" s="98">
        <v>2.5694444444444445E-3</v>
      </c>
      <c r="H25" s="141">
        <v>19</v>
      </c>
    </row>
    <row r="26" spans="2:8" x14ac:dyDescent="0.2">
      <c r="B26" s="34"/>
      <c r="C26" s="34"/>
      <c r="D26" s="34"/>
      <c r="E26" s="34"/>
      <c r="F26" s="34"/>
      <c r="G26" s="34"/>
      <c r="H26" s="34"/>
    </row>
  </sheetData>
  <phoneticPr fontId="10" type="noConversion"/>
  <hyperlinks>
    <hyperlink ref="C2" location="Obsah!A1" display="Obsah!A1" xr:uid="{29460B92-4EBD-4A23-A876-F3A5476ED5A2}"/>
  </hyperlinks>
  <pageMargins left="0.59" right="0.59" top="0.98" bottom="0.98" header="0.31" footer="0.31"/>
  <pageSetup paperSize="9" orientation="portrait" r:id="rId1"/>
  <headerFooter alignWithMargins="0">
    <oddFooter>Staropacký horský kros</oddFooter>
  </headerFooter>
  <ignoredErrors>
    <ignoredError sqref="E7:E2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0709-ACFC-46A4-816B-CBF874547FA9}">
  <sheetPr codeName="List9">
    <tabColor indexed="56"/>
  </sheetPr>
  <dimension ref="B1:H26"/>
  <sheetViews>
    <sheetView showGridLines="0" showRowColHeaders="0" showZeros="0" showOutlineSymbols="0" workbookViewId="0">
      <pane ySplit="6" topLeftCell="A7" activePane="bottomLeft" state="frozenSplit"/>
      <selection activeCell="D46" sqref="D46"/>
      <selection pane="bottomLeft" activeCell="C2" sqref="C2"/>
    </sheetView>
  </sheetViews>
  <sheetFormatPr defaultRowHeight="12.75" x14ac:dyDescent="0.2"/>
  <cols>
    <col min="1" max="1" width="3.140625" customWidth="1"/>
    <col min="2" max="2" width="10.140625" customWidth="1"/>
    <col min="3" max="3" width="18.42578125" customWidth="1"/>
    <col min="4" max="4" width="11.7109375" customWidth="1"/>
    <col min="5" max="5" width="5.28515625" customWidth="1"/>
    <col min="6" max="6" width="21.140625" customWidth="1"/>
    <col min="7" max="8" width="10.42578125" customWidth="1"/>
  </cols>
  <sheetData>
    <row r="1" spans="2:8" ht="12.75" customHeight="1" x14ac:dyDescent="0.35">
      <c r="C1" s="2"/>
    </row>
    <row r="2" spans="2:8" ht="12.75" customHeight="1" x14ac:dyDescent="0.2">
      <c r="C2" s="5" t="s">
        <v>35</v>
      </c>
      <c r="D2" s="18" t="str">
        <f>Obsah!$D$15</f>
        <v>nejmladší žáci</v>
      </c>
      <c r="E2" s="18"/>
      <c r="G2" t="str">
        <f>Obsah!$G$14 &amp; " - " &amp; Obsah!$I$14</f>
        <v>2015 - 2016</v>
      </c>
    </row>
    <row r="3" spans="2:8" ht="12.75" customHeight="1" x14ac:dyDescent="0.2">
      <c r="C3" t="s">
        <v>36</v>
      </c>
      <c r="D3" s="18" t="str">
        <f>Obsah!$L$15</f>
        <v>600 m</v>
      </c>
      <c r="E3" s="18" t="str">
        <f>Obsah!E5 &amp; " " &amp;Obsah!I5</f>
        <v xml:space="preserve">    46.  ročník 2025</v>
      </c>
      <c r="F3" s="18"/>
    </row>
    <row r="4" spans="2:8" ht="12.75" customHeight="1" x14ac:dyDescent="0.35">
      <c r="C4" s="2"/>
    </row>
    <row r="5" spans="2:8" ht="12.75" customHeight="1" thickBot="1" x14ac:dyDescent="0.25"/>
    <row r="6" spans="2:8" ht="24.75" customHeight="1" thickBot="1" x14ac:dyDescent="0.25">
      <c r="B6" s="19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0" t="s">
        <v>42</v>
      </c>
      <c r="H6" s="21" t="s">
        <v>43</v>
      </c>
    </row>
    <row r="7" spans="2:8" x14ac:dyDescent="0.2">
      <c r="B7" s="70"/>
      <c r="C7" s="51" t="s">
        <v>373</v>
      </c>
      <c r="D7" s="51" t="s">
        <v>88</v>
      </c>
      <c r="E7" s="52">
        <v>2015</v>
      </c>
      <c r="F7" s="51" t="s">
        <v>193</v>
      </c>
      <c r="G7" s="26">
        <v>1.6886574074074074E-3</v>
      </c>
      <c r="H7" s="53">
        <v>1</v>
      </c>
    </row>
    <row r="8" spans="2:8" x14ac:dyDescent="0.2">
      <c r="B8" s="70"/>
      <c r="C8" s="54" t="s">
        <v>374</v>
      </c>
      <c r="D8" s="54" t="s">
        <v>90</v>
      </c>
      <c r="E8" s="55">
        <v>2015</v>
      </c>
      <c r="F8" s="54" t="s">
        <v>375</v>
      </c>
      <c r="G8" s="29">
        <v>1.7326388888888888E-3</v>
      </c>
      <c r="H8" s="56">
        <v>2</v>
      </c>
    </row>
    <row r="9" spans="2:8" x14ac:dyDescent="0.2">
      <c r="B9" s="70"/>
      <c r="C9" s="42" t="s">
        <v>376</v>
      </c>
      <c r="D9" s="42" t="s">
        <v>245</v>
      </c>
      <c r="E9" s="42" t="s">
        <v>348</v>
      </c>
      <c r="F9" s="42" t="s">
        <v>377</v>
      </c>
      <c r="G9" s="29">
        <v>1.7997685185185185E-3</v>
      </c>
      <c r="H9" s="56">
        <v>3</v>
      </c>
    </row>
    <row r="10" spans="2:8" x14ac:dyDescent="0.2">
      <c r="B10" s="28"/>
      <c r="C10" s="45" t="s">
        <v>165</v>
      </c>
      <c r="D10" s="45" t="s">
        <v>167</v>
      </c>
      <c r="E10" s="142">
        <v>2016</v>
      </c>
      <c r="F10" s="45" t="s">
        <v>378</v>
      </c>
      <c r="G10" s="33">
        <v>1.8240740740740741E-3</v>
      </c>
      <c r="H10" s="143">
        <v>4</v>
      </c>
    </row>
    <row r="11" spans="2:8" x14ac:dyDescent="0.2">
      <c r="B11" s="28"/>
      <c r="C11" s="36" t="s">
        <v>379</v>
      </c>
      <c r="D11" s="36" t="s">
        <v>88</v>
      </c>
      <c r="E11" s="36" t="s">
        <v>349</v>
      </c>
      <c r="F11" s="36" t="s">
        <v>362</v>
      </c>
      <c r="G11" s="33">
        <v>1.8587962962962963E-3</v>
      </c>
      <c r="H11" s="143">
        <v>5</v>
      </c>
    </row>
    <row r="12" spans="2:8" x14ac:dyDescent="0.2">
      <c r="B12" s="28"/>
      <c r="C12" s="45" t="s">
        <v>151</v>
      </c>
      <c r="D12" s="45" t="s">
        <v>44</v>
      </c>
      <c r="E12" s="57">
        <v>2015</v>
      </c>
      <c r="F12" s="36" t="s">
        <v>47</v>
      </c>
      <c r="G12" s="33">
        <v>1.8761574074074073E-3</v>
      </c>
      <c r="H12" s="143">
        <v>6</v>
      </c>
    </row>
    <row r="13" spans="2:8" x14ac:dyDescent="0.2">
      <c r="B13" s="28"/>
      <c r="C13" s="48" t="s">
        <v>380</v>
      </c>
      <c r="D13" s="45" t="s">
        <v>122</v>
      </c>
      <c r="E13" s="57">
        <v>2015</v>
      </c>
      <c r="F13" s="45" t="s">
        <v>329</v>
      </c>
      <c r="G13" s="33">
        <v>1.90625E-3</v>
      </c>
      <c r="H13" s="143">
        <v>7</v>
      </c>
    </row>
    <row r="14" spans="2:8" x14ac:dyDescent="0.2">
      <c r="B14" s="28"/>
      <c r="C14" s="36" t="s">
        <v>217</v>
      </c>
      <c r="D14" s="36" t="s">
        <v>73</v>
      </c>
      <c r="E14" s="36" t="s">
        <v>349</v>
      </c>
      <c r="F14" s="36" t="s">
        <v>218</v>
      </c>
      <c r="G14" s="33">
        <v>1.980324074074074E-3</v>
      </c>
      <c r="H14" s="143">
        <v>8</v>
      </c>
    </row>
    <row r="15" spans="2:8" x14ac:dyDescent="0.2">
      <c r="B15" s="28"/>
      <c r="C15" s="36" t="s">
        <v>331</v>
      </c>
      <c r="D15" s="36" t="s">
        <v>173</v>
      </c>
      <c r="E15" s="36" t="s">
        <v>348</v>
      </c>
      <c r="F15" s="46" t="s">
        <v>177</v>
      </c>
      <c r="G15" s="58">
        <v>1.9965277777777776E-3</v>
      </c>
      <c r="H15" s="143">
        <v>9</v>
      </c>
    </row>
    <row r="16" spans="2:8" x14ac:dyDescent="0.2">
      <c r="B16" s="28"/>
      <c r="C16" s="36" t="s">
        <v>381</v>
      </c>
      <c r="D16" s="45" t="s">
        <v>382</v>
      </c>
      <c r="E16" s="57">
        <v>2015</v>
      </c>
      <c r="F16" s="144" t="s">
        <v>364</v>
      </c>
      <c r="G16" s="33">
        <v>2.0347222222222225E-3</v>
      </c>
      <c r="H16" s="143">
        <v>10</v>
      </c>
    </row>
    <row r="17" spans="2:8" x14ac:dyDescent="0.2">
      <c r="B17" s="28"/>
      <c r="C17" s="36" t="s">
        <v>327</v>
      </c>
      <c r="D17" s="36" t="s">
        <v>84</v>
      </c>
      <c r="E17" s="36" t="s">
        <v>349</v>
      </c>
      <c r="F17" s="36" t="s">
        <v>193</v>
      </c>
      <c r="G17" s="33">
        <v>2.0451388888888889E-3</v>
      </c>
      <c r="H17" s="143">
        <v>11</v>
      </c>
    </row>
    <row r="18" spans="2:8" x14ac:dyDescent="0.2">
      <c r="B18" s="28"/>
      <c r="C18" s="59" t="s">
        <v>151</v>
      </c>
      <c r="D18" s="59" t="s">
        <v>222</v>
      </c>
      <c r="E18" s="60">
        <v>2016</v>
      </c>
      <c r="F18" s="45" t="s">
        <v>334</v>
      </c>
      <c r="G18" s="61">
        <v>2.0624999999999997E-3</v>
      </c>
      <c r="H18" s="143">
        <v>12</v>
      </c>
    </row>
    <row r="19" spans="2:8" x14ac:dyDescent="0.2">
      <c r="B19" s="28"/>
      <c r="C19" s="59" t="s">
        <v>48</v>
      </c>
      <c r="D19" s="59" t="s">
        <v>49</v>
      </c>
      <c r="E19" s="60">
        <v>2015</v>
      </c>
      <c r="F19" s="45" t="s">
        <v>50</v>
      </c>
      <c r="G19" s="61">
        <v>2.0694444444444445E-3</v>
      </c>
      <c r="H19" s="143">
        <v>13</v>
      </c>
    </row>
    <row r="20" spans="2:8" x14ac:dyDescent="0.2">
      <c r="B20" s="28"/>
      <c r="C20" s="59" t="s">
        <v>383</v>
      </c>
      <c r="D20" s="59" t="s">
        <v>77</v>
      </c>
      <c r="E20" s="60">
        <v>2016</v>
      </c>
      <c r="F20" s="45" t="s">
        <v>193</v>
      </c>
      <c r="G20" s="61">
        <v>2.1608796296296293E-3</v>
      </c>
      <c r="H20" s="143">
        <v>14</v>
      </c>
    </row>
    <row r="21" spans="2:8" x14ac:dyDescent="0.2">
      <c r="B21" s="28"/>
      <c r="C21" s="59" t="s">
        <v>384</v>
      </c>
      <c r="D21" s="59" t="s">
        <v>385</v>
      </c>
      <c r="E21" s="60">
        <v>2016</v>
      </c>
      <c r="F21" s="45" t="s">
        <v>57</v>
      </c>
      <c r="G21" s="61">
        <v>2.4328703703703704E-3</v>
      </c>
      <c r="H21" s="143">
        <v>15</v>
      </c>
    </row>
    <row r="22" spans="2:8" x14ac:dyDescent="0.2">
      <c r="B22" s="28"/>
      <c r="C22" s="59" t="s">
        <v>299</v>
      </c>
      <c r="D22" s="59" t="s">
        <v>84</v>
      </c>
      <c r="E22" s="60">
        <v>2015</v>
      </c>
      <c r="F22" s="45" t="s">
        <v>47</v>
      </c>
      <c r="G22" s="61">
        <v>2.5486111111111109E-3</v>
      </c>
      <c r="H22" s="143">
        <v>16</v>
      </c>
    </row>
    <row r="23" spans="2:8" x14ac:dyDescent="0.2">
      <c r="B23" s="28"/>
      <c r="C23" s="59" t="s">
        <v>386</v>
      </c>
      <c r="D23" s="59" t="s">
        <v>164</v>
      </c>
      <c r="E23" s="60">
        <v>2016</v>
      </c>
      <c r="F23" s="45" t="s">
        <v>387</v>
      </c>
      <c r="G23" s="61">
        <v>2.6863425925925926E-3</v>
      </c>
      <c r="H23" s="143">
        <v>17</v>
      </c>
    </row>
    <row r="24" spans="2:8" x14ac:dyDescent="0.2">
      <c r="B24" s="28"/>
      <c r="C24" s="59" t="s">
        <v>388</v>
      </c>
      <c r="D24" s="59" t="s">
        <v>122</v>
      </c>
      <c r="E24" s="60">
        <v>2016</v>
      </c>
      <c r="F24" s="45" t="s">
        <v>47</v>
      </c>
      <c r="G24" s="61">
        <v>2.704861111111111E-3</v>
      </c>
      <c r="H24" s="143">
        <v>18</v>
      </c>
    </row>
    <row r="25" spans="2:8" x14ac:dyDescent="0.2">
      <c r="B25" s="28"/>
      <c r="C25" s="59" t="s">
        <v>389</v>
      </c>
      <c r="D25" s="59" t="s">
        <v>194</v>
      </c>
      <c r="E25" s="60">
        <v>2016</v>
      </c>
      <c r="F25" s="45" t="s">
        <v>68</v>
      </c>
      <c r="G25" s="61">
        <v>2.7233796296296298E-3</v>
      </c>
      <c r="H25" s="143">
        <v>19</v>
      </c>
    </row>
    <row r="26" spans="2:8" ht="13.5" thickBot="1" x14ac:dyDescent="0.25">
      <c r="B26" s="40"/>
      <c r="C26" s="145" t="s">
        <v>390</v>
      </c>
      <c r="D26" s="145" t="s">
        <v>87</v>
      </c>
      <c r="E26" s="146">
        <v>2016</v>
      </c>
      <c r="F26" s="147" t="s">
        <v>47</v>
      </c>
      <c r="G26" s="148">
        <v>2.7442129629629631E-3</v>
      </c>
      <c r="H26" s="149">
        <v>20</v>
      </c>
    </row>
  </sheetData>
  <phoneticPr fontId="10" type="noConversion"/>
  <hyperlinks>
    <hyperlink ref="C2" location="Obsah!A1" display="Obsah!A1" xr:uid="{35F7B868-F294-4E4F-9008-6F81623FD0DF}"/>
  </hyperlinks>
  <pageMargins left="0.59" right="0.59" top="0.98" bottom="0.98" header="0.31" footer="0.31"/>
  <pageSetup paperSize="9" orientation="portrait" r:id="rId1"/>
  <headerFooter alignWithMargins="0">
    <oddFooter>Staropacký horský kros</oddFooter>
  </headerFooter>
  <ignoredErrors>
    <ignoredError sqref="E9:E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Obsah</vt:lpstr>
      <vt:lpstr>Ml. I.</vt:lpstr>
      <vt:lpstr>Ml. II.</vt:lpstr>
      <vt:lpstr>Př. Z</vt:lpstr>
      <vt:lpstr>Př. M</vt:lpstr>
      <vt:lpstr>Mini Z</vt:lpstr>
      <vt:lpstr>Mini M</vt:lpstr>
      <vt:lpstr>Nej.Z</vt:lpstr>
      <vt:lpstr>Nej.M</vt:lpstr>
      <vt:lpstr>Ml.Z</vt:lpstr>
      <vt:lpstr>Ml.M</vt:lpstr>
      <vt:lpstr>St.Z</vt:lpstr>
      <vt:lpstr>St.M</vt:lpstr>
      <vt:lpstr>Dor.Z</vt:lpstr>
      <vt:lpstr>Dor.M</vt:lpstr>
      <vt:lpstr>Z</vt:lpstr>
      <vt:lpstr>Z40</vt:lpstr>
      <vt:lpstr>M</vt:lpstr>
      <vt:lpstr>V40</vt:lpstr>
      <vt:lpstr>V50</vt:lpstr>
      <vt:lpstr>V60</vt:lpstr>
      <vt:lpstr>V70</vt:lpstr>
      <vt:lpstr>Hl.z.</vt:lpstr>
      <vt:lpstr>Hl.z. Z</vt:lpstr>
    </vt:vector>
  </TitlesOfParts>
  <Company>Home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Staropacký horský kros</dc:title>
  <dc:subject>Prezentační listina</dc:subject>
  <dc:creator>Ing. Petr ŠULC</dc:creator>
  <cp:keywords>Kros</cp:keywords>
  <cp:lastModifiedBy>Petr ŠULC</cp:lastModifiedBy>
  <cp:lastPrinted>2025-04-24T07:21:38Z</cp:lastPrinted>
  <dcterms:created xsi:type="dcterms:W3CDTF">1999-04-10T16:14:15Z</dcterms:created>
  <dcterms:modified xsi:type="dcterms:W3CDTF">2025-04-24T07:30:58Z</dcterms:modified>
</cp:coreProperties>
</file>